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61BF483C-DBEF-4266-B2B9-E3DFAD35E4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lanceo lineas produccion" sheetId="1" r:id="rId1"/>
  </sheets>
  <externalReferences>
    <externalReference r:id="rId2"/>
    <externalReference r:id="rId3"/>
  </externalReferences>
  <definedNames>
    <definedName name="_Fill" hidden="1">#REF!</definedName>
    <definedName name="Buenos">OFFSET('[1]Desempeño Líneas de producción'!$F$3,1,0,COUNT('[1]Desempeño Líneas de producción'!$F$3:$F$499),1)</definedName>
    <definedName name="Cuota_Mensual">OFFSET('[2]Simulador UVA'!$K$28, , ,COUNT('[2]Simulador UVA'!$K$28:$K$387),1)</definedName>
    <definedName name="Defectuosos">OFFSET('[1]Desempeño Líneas de producción'!$E$3,1,0,COUNT('[1]Desempeño Líneas de producción'!$E$3:$E$499),1)</definedName>
    <definedName name="Linea">OFFSET('[1]Desempeño Líneas de producción'!$B$3,1,0,COUNT('[1]Desempeño Líneas de producción'!$B$3:$B$499),1)</definedName>
    <definedName name="Número_Cuotas">OFFSET('[2]Simulador UVA'!$A$28, , ,COUNT('[2]Simulador UVA'!$A$28:$A$387),1)</definedName>
    <definedName name="Objetivo">OFFSET('[1]Desempeño Líneas de producción'!$C$3,1,0,COUNT('[1]Desempeño Líneas de producción'!$C$3:$C$499),1)</definedName>
    <definedName name="Producidos">OFFSET('[1]Desempeño Líneas de producción'!$D$3,1,0,COUNT('[1]Desempeño Líneas de producción'!$D$3:$D$499),1)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1" l="1"/>
  <c r="D19" i="1"/>
  <c r="D26" i="1" s="1"/>
  <c r="F16" i="1"/>
  <c r="F15" i="1"/>
  <c r="F14" i="1"/>
  <c r="F13" i="1"/>
  <c r="F12" i="1"/>
  <c r="F11" i="1"/>
  <c r="F10" i="1"/>
  <c r="F9" i="1"/>
  <c r="F8" i="1"/>
  <c r="F7" i="1"/>
  <c r="F6" i="1"/>
  <c r="D18" i="1" l="1"/>
  <c r="D17" i="1"/>
  <c r="D25" i="1"/>
  <c r="H16" i="1" l="1"/>
  <c r="G16" i="1" s="1"/>
  <c r="D22" i="1"/>
  <c r="D23" i="1" s="1"/>
  <c r="D20" i="1"/>
  <c r="H14" i="1"/>
  <c r="G14" i="1" s="1"/>
  <c r="H12" i="1"/>
  <c r="G12" i="1" s="1"/>
  <c r="H10" i="1"/>
  <c r="G10" i="1" s="1"/>
  <c r="H8" i="1"/>
  <c r="G8" i="1" s="1"/>
  <c r="H6" i="1"/>
  <c r="H11" i="1"/>
  <c r="G11" i="1" s="1"/>
  <c r="H15" i="1"/>
  <c r="G15" i="1" s="1"/>
  <c r="H13" i="1"/>
  <c r="G13" i="1" s="1"/>
  <c r="H9" i="1"/>
  <c r="G9" i="1" s="1"/>
  <c r="H7" i="1"/>
  <c r="G7" i="1" s="1"/>
  <c r="D21" i="1"/>
  <c r="G19" i="1" l="1"/>
  <c r="G6" i="1"/>
  <c r="G18" i="1" l="1"/>
  <c r="G17" i="1"/>
  <c r="J6" i="1"/>
  <c r="I6" i="1" l="1"/>
  <c r="G22" i="1"/>
  <c r="G23" i="1" s="1"/>
  <c r="G24" i="1" s="1"/>
  <c r="G20" i="1"/>
  <c r="G21" i="1" s="1"/>
  <c r="J15" i="1"/>
  <c r="I15" i="1" s="1"/>
  <c r="J14" i="1"/>
  <c r="I14" i="1" s="1"/>
  <c r="J13" i="1"/>
  <c r="I13" i="1" s="1"/>
  <c r="J8" i="1"/>
  <c r="I8" i="1" s="1"/>
  <c r="J16" i="1"/>
  <c r="I16" i="1" s="1"/>
  <c r="J9" i="1"/>
  <c r="I9" i="1" s="1"/>
  <c r="J10" i="1"/>
  <c r="I10" i="1" s="1"/>
  <c r="J7" i="1"/>
  <c r="I7" i="1" s="1"/>
  <c r="J11" i="1"/>
  <c r="I11" i="1" s="1"/>
  <c r="J12" i="1"/>
  <c r="I12" i="1" s="1"/>
  <c r="I18" i="1" l="1"/>
  <c r="L12" i="1" s="1"/>
  <c r="K12" i="1" s="1"/>
  <c r="L6" i="1"/>
  <c r="I17" i="1"/>
  <c r="L11" i="1"/>
  <c r="K11" i="1" s="1"/>
  <c r="L10" i="1"/>
  <c r="K10" i="1" s="1"/>
  <c r="L16" i="1"/>
  <c r="K16" i="1" s="1"/>
  <c r="L13" i="1"/>
  <c r="K13" i="1" s="1"/>
  <c r="L15" i="1"/>
  <c r="K15" i="1" s="1"/>
  <c r="G25" i="1"/>
  <c r="G26" i="1"/>
  <c r="I19" i="1"/>
  <c r="L14" i="1" l="1"/>
  <c r="K14" i="1" s="1"/>
  <c r="L9" i="1"/>
  <c r="K9" i="1" s="1"/>
  <c r="K6" i="1"/>
  <c r="I22" i="1"/>
  <c r="I23" i="1" s="1"/>
  <c r="I24" i="1" s="1"/>
  <c r="I25" i="1" s="1"/>
  <c r="I20" i="1"/>
  <c r="I21" i="1" s="1"/>
  <c r="L8" i="1"/>
  <c r="K8" i="1" s="1"/>
  <c r="L7" i="1"/>
  <c r="K7" i="1" s="1"/>
  <c r="I26" i="1" l="1"/>
  <c r="K18" i="1"/>
  <c r="N6" i="1" s="1"/>
  <c r="K17" i="1"/>
  <c r="K19" i="1"/>
  <c r="M6" i="1" l="1"/>
  <c r="K22" i="1"/>
  <c r="K23" i="1" s="1"/>
  <c r="K24" i="1" s="1"/>
  <c r="K25" i="1" s="1"/>
  <c r="K20" i="1"/>
  <c r="N16" i="1"/>
  <c r="M16" i="1" s="1"/>
  <c r="N14" i="1"/>
  <c r="M14" i="1" s="1"/>
  <c r="N12" i="1"/>
  <c r="M12" i="1" s="1"/>
  <c r="N13" i="1"/>
  <c r="M13" i="1" s="1"/>
  <c r="N15" i="1"/>
  <c r="M15" i="1" s="1"/>
  <c r="N11" i="1"/>
  <c r="M11" i="1" s="1"/>
  <c r="N9" i="1"/>
  <c r="M9" i="1" s="1"/>
  <c r="N10" i="1"/>
  <c r="M10" i="1" s="1"/>
  <c r="N8" i="1"/>
  <c r="M8" i="1" s="1"/>
  <c r="N7" i="1"/>
  <c r="M7" i="1" s="1"/>
  <c r="K21" i="1"/>
  <c r="M19" i="1" l="1"/>
  <c r="M18" i="1"/>
  <c r="M17" i="1"/>
  <c r="K26" i="1"/>
  <c r="M22" i="1" l="1"/>
  <c r="M23" i="1" s="1"/>
  <c r="M24" i="1" s="1"/>
  <c r="M25" i="1" s="1"/>
  <c r="M20" i="1"/>
  <c r="P13" i="1"/>
  <c r="O13" i="1" s="1"/>
  <c r="P10" i="1"/>
  <c r="O10" i="1" s="1"/>
  <c r="P15" i="1"/>
  <c r="O15" i="1" s="1"/>
  <c r="P8" i="1"/>
  <c r="O8" i="1" s="1"/>
  <c r="P16" i="1"/>
  <c r="O16" i="1" s="1"/>
  <c r="P6" i="1"/>
  <c r="M21" i="1"/>
  <c r="P14" i="1"/>
  <c r="O14" i="1" s="1"/>
  <c r="P11" i="1"/>
  <c r="O11" i="1" s="1"/>
  <c r="P7" i="1"/>
  <c r="O7" i="1" s="1"/>
  <c r="P9" i="1"/>
  <c r="O9" i="1" s="1"/>
  <c r="M26" i="1"/>
  <c r="P12" i="1"/>
  <c r="O12" i="1" s="1"/>
  <c r="O19" i="1" l="1"/>
  <c r="O6" i="1"/>
  <c r="O18" i="1" l="1"/>
  <c r="R6" i="1" s="1"/>
  <c r="O17" i="1"/>
  <c r="Q6" i="1" l="1"/>
  <c r="O22" i="1"/>
  <c r="O23" i="1" s="1"/>
  <c r="O24" i="1" s="1"/>
  <c r="O20" i="1"/>
  <c r="O21" i="1" s="1"/>
  <c r="R7" i="1"/>
  <c r="Q7" i="1" s="1"/>
  <c r="R14" i="1"/>
  <c r="Q14" i="1" s="1"/>
  <c r="R10" i="1"/>
  <c r="Q10" i="1" s="1"/>
  <c r="R9" i="1"/>
  <c r="Q9" i="1" s="1"/>
  <c r="R16" i="1"/>
  <c r="Q16" i="1" s="1"/>
  <c r="R13" i="1"/>
  <c r="Q13" i="1" s="1"/>
  <c r="R8" i="1"/>
  <c r="Q8" i="1" s="1"/>
  <c r="R12" i="1"/>
  <c r="Q12" i="1" s="1"/>
  <c r="R11" i="1"/>
  <c r="Q11" i="1" s="1"/>
  <c r="R15" i="1"/>
  <c r="Q15" i="1" s="1"/>
  <c r="O25" i="1" l="1"/>
  <c r="O26" i="1"/>
  <c r="Q19" i="1"/>
  <c r="Q18" i="1"/>
  <c r="Q17" i="1"/>
  <c r="Q22" i="1" l="1"/>
  <c r="Q23" i="1" s="1"/>
  <c r="Q24" i="1" s="1"/>
  <c r="Q25" i="1" s="1"/>
  <c r="Q20" i="1"/>
  <c r="Q21" i="1" s="1"/>
  <c r="T9" i="1"/>
  <c r="S9" i="1" s="1"/>
  <c r="T12" i="1"/>
  <c r="S12" i="1" s="1"/>
  <c r="T11" i="1"/>
  <c r="S11" i="1" s="1"/>
  <c r="T7" i="1"/>
  <c r="S7" i="1" s="1"/>
  <c r="T16" i="1"/>
  <c r="S16" i="1" s="1"/>
  <c r="T6" i="1"/>
  <c r="T14" i="1"/>
  <c r="S14" i="1" s="1"/>
  <c r="T13" i="1"/>
  <c r="S13" i="1" s="1"/>
  <c r="T15" i="1"/>
  <c r="S15" i="1" s="1"/>
  <c r="Q26" i="1"/>
  <c r="T10" i="1"/>
  <c r="S10" i="1" s="1"/>
  <c r="T8" i="1"/>
  <c r="S8" i="1" s="1"/>
  <c r="S19" i="1" l="1"/>
  <c r="S6" i="1"/>
  <c r="S18" i="1" l="1"/>
  <c r="S17" i="1"/>
  <c r="V6" i="1"/>
  <c r="U6" i="1" l="1"/>
  <c r="S22" i="1"/>
  <c r="S23" i="1" s="1"/>
  <c r="S24" i="1" s="1"/>
  <c r="S20" i="1"/>
  <c r="S21" i="1" s="1"/>
  <c r="V10" i="1"/>
  <c r="U10" i="1" s="1"/>
  <c r="V16" i="1"/>
  <c r="U16" i="1" s="1"/>
  <c r="V9" i="1"/>
  <c r="U9" i="1" s="1"/>
  <c r="V8" i="1"/>
  <c r="U8" i="1" s="1"/>
  <c r="V7" i="1"/>
  <c r="U7" i="1" s="1"/>
  <c r="V14" i="1"/>
  <c r="U14" i="1" s="1"/>
  <c r="V11" i="1"/>
  <c r="U11" i="1" s="1"/>
  <c r="V15" i="1"/>
  <c r="U15" i="1" s="1"/>
  <c r="V13" i="1"/>
  <c r="U13" i="1" s="1"/>
  <c r="V12" i="1"/>
  <c r="U12" i="1" s="1"/>
  <c r="S25" i="1" l="1"/>
  <c r="S26" i="1"/>
  <c r="U19" i="1"/>
  <c r="U18" i="1"/>
  <c r="X6" i="1" s="1"/>
  <c r="U17" i="1"/>
  <c r="W6" i="1" l="1"/>
  <c r="U22" i="1"/>
  <c r="U23" i="1" s="1"/>
  <c r="U24" i="1" s="1"/>
  <c r="U25" i="1" s="1"/>
  <c r="U20" i="1"/>
  <c r="U21" i="1" s="1"/>
  <c r="X8" i="1"/>
  <c r="W8" i="1" s="1"/>
  <c r="X15" i="1"/>
  <c r="W15" i="1" s="1"/>
  <c r="U26" i="1"/>
  <c r="X9" i="1"/>
  <c r="W9" i="1" s="1"/>
  <c r="X11" i="1"/>
  <c r="W11" i="1" s="1"/>
  <c r="X16" i="1"/>
  <c r="W16" i="1" s="1"/>
  <c r="X14" i="1"/>
  <c r="W14" i="1" s="1"/>
  <c r="X12" i="1"/>
  <c r="W12" i="1" s="1"/>
  <c r="X10" i="1"/>
  <c r="W10" i="1" s="1"/>
  <c r="X7" i="1"/>
  <c r="W7" i="1" s="1"/>
  <c r="X13" i="1"/>
  <c r="W13" i="1" s="1"/>
  <c r="W18" i="1" l="1"/>
  <c r="W17" i="1"/>
  <c r="Z6" i="1"/>
  <c r="Z7" i="1"/>
  <c r="Y7" i="1" s="1"/>
  <c r="Z12" i="1"/>
  <c r="Y12" i="1" s="1"/>
  <c r="Z16" i="1"/>
  <c r="Y16" i="1" s="1"/>
  <c r="Z11" i="1"/>
  <c r="Y11" i="1" s="1"/>
  <c r="Z8" i="1"/>
  <c r="Y8" i="1" s="1"/>
  <c r="W19" i="1"/>
  <c r="Y6" i="1" l="1"/>
  <c r="W22" i="1"/>
  <c r="W23" i="1" s="1"/>
  <c r="W24" i="1" s="1"/>
  <c r="W25" i="1" s="1"/>
  <c r="W20" i="1"/>
  <c r="Z9" i="1"/>
  <c r="Y9" i="1" s="1"/>
  <c r="Z10" i="1"/>
  <c r="Y10" i="1" s="1"/>
  <c r="W21" i="1"/>
  <c r="Z15" i="1"/>
  <c r="Y15" i="1" s="1"/>
  <c r="Z14" i="1"/>
  <c r="Y14" i="1" s="1"/>
  <c r="Z13" i="1"/>
  <c r="Y13" i="1" s="1"/>
  <c r="Y19" i="1" l="1"/>
  <c r="Y18" i="1"/>
  <c r="AB9" i="1" s="1"/>
  <c r="AA9" i="1" s="1"/>
  <c r="Y17" i="1"/>
  <c r="AB6" i="1"/>
  <c r="W26" i="1"/>
  <c r="AB10" i="1" l="1"/>
  <c r="AA10" i="1" s="1"/>
  <c r="AB13" i="1"/>
  <c r="AA13" i="1" s="1"/>
  <c r="AA6" i="1"/>
  <c r="Y22" i="1"/>
  <c r="Y23" i="1" s="1"/>
  <c r="Y24" i="1" s="1"/>
  <c r="Y25" i="1" s="1"/>
  <c r="Y20" i="1"/>
  <c r="Y21" i="1" s="1"/>
  <c r="AB12" i="1"/>
  <c r="AA12" i="1" s="1"/>
  <c r="AB16" i="1"/>
  <c r="AA16" i="1" s="1"/>
  <c r="AB11" i="1"/>
  <c r="AA11" i="1" s="1"/>
  <c r="AB8" i="1"/>
  <c r="AA8" i="1" s="1"/>
  <c r="AB7" i="1"/>
  <c r="AA7" i="1" s="1"/>
  <c r="AB14" i="1"/>
  <c r="AA14" i="1" s="1"/>
  <c r="AB15" i="1"/>
  <c r="AA15" i="1" s="1"/>
  <c r="Y26" i="1" l="1"/>
  <c r="AA18" i="1"/>
  <c r="AD14" i="1" s="1"/>
  <c r="AC14" i="1" s="1"/>
  <c r="AA17" i="1"/>
  <c r="AA19" i="1"/>
  <c r="AD11" i="1" l="1"/>
  <c r="AC11" i="1" s="1"/>
  <c r="AD6" i="1"/>
  <c r="AD12" i="1"/>
  <c r="AC12" i="1" s="1"/>
  <c r="AD7" i="1"/>
  <c r="AC7" i="1" s="1"/>
  <c r="AD13" i="1"/>
  <c r="AC13" i="1" s="1"/>
  <c r="AD10" i="1"/>
  <c r="AC10" i="1" s="1"/>
  <c r="AD16" i="1"/>
  <c r="AC16" i="1" s="1"/>
  <c r="AC6" i="1"/>
  <c r="AA22" i="1"/>
  <c r="AA23" i="1" s="1"/>
  <c r="AA24" i="1" s="1"/>
  <c r="AA25" i="1" s="1"/>
  <c r="AA20" i="1"/>
  <c r="AA21" i="1" s="1"/>
  <c r="AD9" i="1"/>
  <c r="AC9" i="1" s="1"/>
  <c r="AD8" i="1"/>
  <c r="AC8" i="1" s="1"/>
  <c r="AD15" i="1"/>
  <c r="AC15" i="1" s="1"/>
  <c r="AC19" i="1" l="1"/>
  <c r="AA26" i="1"/>
  <c r="AC18" i="1"/>
  <c r="AF16" i="1" s="1"/>
  <c r="AE16" i="1" s="1"/>
  <c r="AC17" i="1"/>
  <c r="AF6" i="1" l="1"/>
  <c r="AF8" i="1"/>
  <c r="AE8" i="1" s="1"/>
  <c r="AF15" i="1"/>
  <c r="AE15" i="1" s="1"/>
  <c r="AE6" i="1"/>
  <c r="AC22" i="1"/>
  <c r="AC23" i="1" s="1"/>
  <c r="AC24" i="1" s="1"/>
  <c r="AC25" i="1" s="1"/>
  <c r="AC20" i="1"/>
  <c r="AC21" i="1" s="1"/>
  <c r="AF14" i="1"/>
  <c r="AE14" i="1" s="1"/>
  <c r="AF11" i="1"/>
  <c r="AE11" i="1" s="1"/>
  <c r="AF10" i="1"/>
  <c r="AE10" i="1" s="1"/>
  <c r="AF7" i="1"/>
  <c r="AE7" i="1" s="1"/>
  <c r="AF13" i="1"/>
  <c r="AE13" i="1" s="1"/>
  <c r="AF12" i="1"/>
  <c r="AE12" i="1" s="1"/>
  <c r="AF9" i="1"/>
  <c r="AE9" i="1" s="1"/>
  <c r="AC26" i="1" l="1"/>
  <c r="AE19" i="1"/>
  <c r="AE18" i="1"/>
  <c r="AE17" i="1"/>
  <c r="AE22" i="1" l="1"/>
  <c r="AE23" i="1" s="1"/>
  <c r="AE24" i="1" s="1"/>
  <c r="AE25" i="1" s="1"/>
  <c r="AE20" i="1"/>
  <c r="AE21" i="1" s="1"/>
  <c r="AA28" i="1" s="1"/>
  <c r="AE26" i="1" l="1"/>
  <c r="S2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Bryan Salazar López</author>
  </authors>
  <commentList>
    <comment ref="D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hh:mm:ss</t>
        </r>
      </text>
    </comment>
    <comment ref="E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Número inicial de operarios en la tarea</t>
        </r>
      </text>
    </comment>
    <comment ref="F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Ciclo en el que 1 Unidad pasa al siguiente proceso</t>
        </r>
      </text>
    </comment>
    <comment ref="D1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Tasa de procesamiento más alta y que en efecto marca el ritmo de la línea</t>
        </r>
      </text>
    </comment>
    <comment ref="D20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Cada intervalo pérdido en el ciclo de control es un intervalo pérdido en el sistema.</t>
        </r>
      </text>
    </comment>
    <comment ref="D22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Ciclo de control (Ritmo de la línea) que considera la incertidumbre (Productividad)</t>
        </r>
      </text>
    </comment>
  </commentList>
</comments>
</file>

<file path=xl/sharedStrings.xml><?xml version="1.0" encoding="utf-8"?>
<sst xmlns="http://schemas.openxmlformats.org/spreadsheetml/2006/main" count="87" uniqueCount="61">
  <si>
    <t xml:space="preserve"> BALANCEO DE LINEAS DE PRODUCCION</t>
  </si>
  <si>
    <r>
      <t>N</t>
    </r>
    <r>
      <rPr>
        <b/>
        <sz val="6"/>
        <color rgb="FF000000"/>
        <rFont val="Calibri"/>
        <family val="2"/>
      </rPr>
      <t>o</t>
    </r>
  </si>
  <si>
    <t>DESCRIPCION DE LA TAREA</t>
  </si>
  <si>
    <t>ITERACION 1 (BASE)</t>
  </si>
  <si>
    <t>ITERACION 2</t>
  </si>
  <si>
    <t>ITERACION 3</t>
  </si>
  <si>
    <t>ITERACION 4</t>
  </si>
  <si>
    <t>ITERACION 5</t>
  </si>
  <si>
    <t>ITERACION 6</t>
  </si>
  <si>
    <t>ITERACION 7</t>
  </si>
  <si>
    <t>ITERACION 8</t>
  </si>
  <si>
    <t>ITERACION 9</t>
  </si>
  <si>
    <t>ITERACION 10</t>
  </si>
  <si>
    <t>ITERACION 11</t>
  </si>
  <si>
    <t>ITERACION 12</t>
  </si>
  <si>
    <t>ITERACION 13</t>
  </si>
  <si>
    <t>ITERACION 14</t>
  </si>
  <si>
    <t>TIEMPO PARA PRODUCIR UNA UNIDAD POR UN TRABAJADOR</t>
  </si>
  <si>
    <t>Nº DE TRABAJADORES EN LA OPERACIÓN</t>
  </si>
  <si>
    <t>TASA DE PRODUCCIÓN POR UNIDAD</t>
  </si>
  <si>
    <t>TIEMPO</t>
  </si>
  <si>
    <t>OP</t>
  </si>
  <si>
    <t>llenar con arena</t>
  </si>
  <si>
    <t>llnar con escoria</t>
  </si>
  <si>
    <t xml:space="preserve">lllenar cemento </t>
  </si>
  <si>
    <t>aplicar agua</t>
  </si>
  <si>
    <t>esperar tiempo de mezclado</t>
  </si>
  <si>
    <t>transporte de agregados</t>
  </si>
  <si>
    <t>tomar lámina y colocar</t>
  </si>
  <si>
    <t>llenar molde y vibrar</t>
  </si>
  <si>
    <t>compactar</t>
  </si>
  <si>
    <t>transporte hacia elevador</t>
  </si>
  <si>
    <t>llenado elevador</t>
  </si>
  <si>
    <t>A</t>
  </si>
  <si>
    <t>TIEMPO TOTAL POR UNIDAD POR TRABAJADOR</t>
  </si>
  <si>
    <t>B</t>
  </si>
  <si>
    <t>CICLO DE CONTROL (RITMO DEL CUELLO)</t>
  </si>
  <si>
    <t>C</t>
  </si>
  <si>
    <t>No. DE OPERARIOS EN LA LÍNEA</t>
  </si>
  <si>
    <t>D</t>
  </si>
  <si>
    <t>TIEMPO TOTAL DE LA LÍNEA</t>
  </si>
  <si>
    <t>E</t>
  </si>
  <si>
    <t>% BALANCE DE LÍNEA</t>
  </si>
  <si>
    <t>F</t>
  </si>
  <si>
    <t>CICLO DE TRABAJO AJUSTADO</t>
  </si>
  <si>
    <t>G</t>
  </si>
  <si>
    <t>UNIDADES / HORA</t>
  </si>
  <si>
    <t>H</t>
  </si>
  <si>
    <t>UNIDADES / TURNO</t>
  </si>
  <si>
    <t>I</t>
  </si>
  <si>
    <t>UNIDADES / OPERARIOS</t>
  </si>
  <si>
    <t>J</t>
  </si>
  <si>
    <t>COSTO DE MANO DE OBRA POR UNIDAD</t>
  </si>
  <si>
    <t>PRODUCTIVIDAD DE LINEA</t>
  </si>
  <si>
    <t>TOLERANCIA PERSONAL</t>
  </si>
  <si>
    <t>MENOR COSTO POR UNIDAD</t>
  </si>
  <si>
    <t>MAYOR % DE BALANCE DE LÍNEA</t>
  </si>
  <si>
    <t>TIEMPO POR TURNO</t>
  </si>
  <si>
    <t>TOLERANCIA MAQUINARIA</t>
  </si>
  <si>
    <t>SALARIO / DÍA / OPERARIO</t>
  </si>
  <si>
    <t>TOTAL DE TIEMPO LABORADO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</si>
</sst>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.00"/>
    <numFmt numFmtId="165" formatCode="_(&quot;$&quot;\ * #,##0_);_(&quot;$&quot;\ * \(#,##0\);_(&quot;$&quot;\ * &quot;-&quot;??_);_(@_)"/>
  </numFmts>
  <fonts count="12" x14ac:knownFonts="1">
    <font>
      <sz val="11"/>
      <name val="Calibri"/>
      <family val="2"/>
    </font>
    <font>
      <b/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6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1"/>
      <color rgb="FFFFFFFF"/>
      <name val="Calibri"/>
      <family val="2"/>
    </font>
    <font>
      <u/>
      <sz val="11"/>
      <color rgb="FF0000FF"/>
      <name val="Calibri"/>
      <family val="2"/>
    </font>
    <font>
      <i/>
      <sz val="14"/>
      <color rgb="FF000000"/>
      <name val="Calibri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5923B"/>
        <bgColor indexed="64"/>
      </patternFill>
    </fill>
    <fill>
      <patternFill patternType="solid">
        <fgColor rgb="FFC6D9F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7375E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0000"/>
      </right>
      <top/>
      <bottom style="thin">
        <color indexed="64"/>
      </bottom>
      <diagonal/>
    </border>
    <border>
      <left style="thin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568FD4"/>
      </right>
      <top/>
      <bottom style="thin">
        <color rgb="FF568FD4"/>
      </bottom>
      <diagonal/>
    </border>
    <border>
      <left style="thin">
        <color rgb="FF568FD4"/>
      </left>
      <right style="thin">
        <color rgb="FF568FD4"/>
      </right>
      <top/>
      <bottom style="thin">
        <color rgb="FF568FD4"/>
      </bottom>
      <diagonal/>
    </border>
    <border>
      <left style="thin">
        <color rgb="FF5181BD"/>
      </left>
      <right style="thin">
        <color rgb="FF5181BD"/>
      </right>
      <top style="thin">
        <color rgb="FF5181BD"/>
      </top>
      <bottom style="thin">
        <color rgb="FF5181BD"/>
      </bottom>
      <diagonal/>
    </border>
    <border>
      <left/>
      <right style="thin">
        <color rgb="FF568FD4"/>
      </right>
      <top style="thin">
        <color rgb="FF568FD4"/>
      </top>
      <bottom style="thin">
        <color rgb="FF568FD4"/>
      </bottom>
      <diagonal/>
    </border>
    <border>
      <left style="thin">
        <color rgb="FF568FD4"/>
      </left>
      <right style="thin">
        <color rgb="FF568FD4"/>
      </right>
      <top style="thin">
        <color rgb="FF568FD4"/>
      </top>
      <bottom style="thin">
        <color rgb="FF568FD4"/>
      </bottom>
      <diagonal/>
    </border>
    <border>
      <left style="thin">
        <color rgb="FF568FD4"/>
      </left>
      <right/>
      <top/>
      <bottom style="thin">
        <color rgb="FF568FD4"/>
      </bottom>
      <diagonal/>
    </border>
    <border>
      <left/>
      <right/>
      <top/>
      <bottom style="thin">
        <color rgb="FF568FD4"/>
      </bottom>
      <diagonal/>
    </border>
    <border>
      <left style="thin">
        <color rgb="FF568FD4"/>
      </left>
      <right/>
      <top style="thin">
        <color rgb="FF568FD4"/>
      </top>
      <bottom style="thin">
        <color rgb="FF568FD4"/>
      </bottom>
      <diagonal/>
    </border>
    <border>
      <left/>
      <right/>
      <top style="thin">
        <color rgb="FF568FD4"/>
      </top>
      <bottom style="thin">
        <color rgb="FF568FD4"/>
      </bottom>
      <diagonal/>
    </border>
    <border>
      <left/>
      <right/>
      <top style="thin">
        <color rgb="FF568FD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9" fontId="5" fillId="0" borderId="0">
      <alignment vertical="top"/>
      <protection locked="0"/>
    </xf>
    <xf numFmtId="0" fontId="9" fillId="0" borderId="0">
      <alignment vertical="top"/>
      <protection locked="0"/>
    </xf>
  </cellStyleXfs>
  <cellXfs count="92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9" xfId="0" applyFont="1" applyBorder="1" applyAlignment="1">
      <alignment horizontal="center"/>
    </xf>
    <xf numFmtId="0" fontId="5" fillId="4" borderId="4" xfId="0" applyFont="1" applyFill="1" applyBorder="1" applyAlignment="1" applyProtection="1">
      <protection locked="0"/>
    </xf>
    <xf numFmtId="46" fontId="6" fillId="4" borderId="4" xfId="0" applyNumberFormat="1" applyFont="1" applyFill="1" applyBorder="1" applyAlignment="1" applyProtection="1">
      <protection locked="0"/>
    </xf>
    <xf numFmtId="46" fontId="6" fillId="5" borderId="4" xfId="0" applyNumberFormat="1" applyFont="1" applyFill="1" applyBorder="1" applyAlignment="1" applyProtection="1">
      <protection locked="0"/>
    </xf>
    <xf numFmtId="46" fontId="6" fillId="2" borderId="10" xfId="0" applyNumberFormat="1" applyFont="1" applyFill="1" applyBorder="1" applyAlignment="1"/>
    <xf numFmtId="0" fontId="5" fillId="0" borderId="11" xfId="0" applyFont="1" applyBorder="1" applyAlignment="1"/>
    <xf numFmtId="46" fontId="6" fillId="2" borderId="11" xfId="0" applyNumberFormat="1" applyFont="1" applyFill="1" applyBorder="1" applyAlignment="1"/>
    <xf numFmtId="1" fontId="5" fillId="0" borderId="11" xfId="0" applyNumberFormat="1" applyFont="1" applyBorder="1" applyAlignment="1"/>
    <xf numFmtId="0" fontId="1" fillId="0" borderId="1" xfId="0" applyFont="1" applyBorder="1" applyAlignment="1">
      <alignment horizontal="center"/>
    </xf>
    <xf numFmtId="46" fontId="6" fillId="4" borderId="7" xfId="0" applyNumberFormat="1" applyFont="1" applyFill="1" applyBorder="1" applyAlignment="1" applyProtection="1">
      <protection locked="0"/>
    </xf>
    <xf numFmtId="0" fontId="5" fillId="4" borderId="7" xfId="0" applyFont="1" applyFill="1" applyBorder="1" applyAlignment="1" applyProtection="1">
      <protection locked="0"/>
    </xf>
    <xf numFmtId="46" fontId="6" fillId="5" borderId="7" xfId="0" applyNumberFormat="1" applyFont="1" applyFill="1" applyBorder="1" applyAlignment="1" applyProtection="1">
      <protection locked="0"/>
    </xf>
    <xf numFmtId="0" fontId="7" fillId="6" borderId="1" xfId="0" applyFont="1" applyFill="1" applyBorder="1" applyAlignment="1"/>
    <xf numFmtId="0" fontId="4" fillId="0" borderId="4" xfId="0" applyFont="1" applyBorder="1" applyAlignment="1">
      <alignment horizontal="center"/>
    </xf>
    <xf numFmtId="0" fontId="4" fillId="0" borderId="0" xfId="0" applyFont="1" applyAlignment="1"/>
    <xf numFmtId="0" fontId="1" fillId="0" borderId="4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10" fontId="5" fillId="0" borderId="7" xfId="1" applyNumberFormat="1" applyBorder="1" applyAlignment="1" applyProtection="1">
      <alignment horizontal="center"/>
    </xf>
    <xf numFmtId="46" fontId="6" fillId="4" borderId="4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/>
    <xf numFmtId="49" fontId="5" fillId="0" borderId="0" xfId="0" applyNumberFormat="1" applyFont="1" applyAlignment="1"/>
    <xf numFmtId="165" fontId="5" fillId="4" borderId="4" xfId="0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 applyAlignment="1"/>
    <xf numFmtId="0" fontId="10" fillId="0" borderId="0" xfId="2" applyFont="1" applyAlignment="1" applyProtection="1">
      <alignment vertical="center"/>
    </xf>
    <xf numFmtId="0" fontId="9" fillId="0" borderId="0" xfId="2" applyAlignment="1" applyProtection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0" xfId="2" applyFont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6" fontId="6" fillId="2" borderId="4" xfId="0" applyNumberFormat="1" applyFont="1" applyFill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0" fontId="5" fillId="0" borderId="0" xfId="1" applyNumberFormat="1" applyAlignment="1" applyProtection="1">
      <alignment horizontal="center"/>
    </xf>
    <xf numFmtId="10" fontId="1" fillId="2" borderId="4" xfId="1" applyNumberFormat="1" applyFont="1" applyFill="1" applyBorder="1" applyAlignment="1" applyProtection="1">
      <alignment horizontal="center" vertical="center"/>
    </xf>
    <xf numFmtId="0" fontId="4" fillId="0" borderId="20" xfId="0" applyFont="1" applyBorder="1" applyAlignment="1">
      <alignment horizontal="center"/>
    </xf>
    <xf numFmtId="0" fontId="4" fillId="0" borderId="0" xfId="0" applyFont="1" applyAlignment="1">
      <alignment horizontal="center"/>
    </xf>
    <xf numFmtId="46" fontId="6" fillId="4" borderId="4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7" fillId="6" borderId="4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4" fontId="6" fillId="0" borderId="17" xfId="0" applyNumberFormat="1" applyFont="1" applyBorder="1" applyAlignment="1">
      <alignment horizontal="center"/>
    </xf>
    <xf numFmtId="164" fontId="6" fillId="0" borderId="18" xfId="0" applyNumberFormat="1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2" fontId="5" fillId="0" borderId="14" xfId="0" applyNumberFormat="1" applyFont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1" fontId="6" fillId="0" borderId="17" xfId="0" applyNumberFormat="1" applyFont="1" applyBorder="1" applyAlignment="1">
      <alignment horizontal="center"/>
    </xf>
    <xf numFmtId="1" fontId="6" fillId="0" borderId="18" xfId="0" applyNumberFormat="1" applyFont="1" applyBorder="1" applyAlignment="1">
      <alignment horizontal="center"/>
    </xf>
    <xf numFmtId="1" fontId="6" fillId="0" borderId="13" xfId="0" applyNumberFormat="1" applyFont="1" applyBorder="1" applyAlignment="1">
      <alignment horizontal="center"/>
    </xf>
    <xf numFmtId="46" fontId="6" fillId="2" borderId="14" xfId="0" applyNumberFormat="1" applyFont="1" applyFill="1" applyBorder="1" applyAlignment="1">
      <alignment horizontal="center"/>
    </xf>
    <xf numFmtId="46" fontId="6" fillId="2" borderId="17" xfId="0" applyNumberFormat="1" applyFont="1" applyFill="1" applyBorder="1" applyAlignment="1">
      <alignment horizontal="center"/>
    </xf>
    <xf numFmtId="46" fontId="6" fillId="2" borderId="18" xfId="0" applyNumberFormat="1" applyFont="1" applyFill="1" applyBorder="1" applyAlignment="1">
      <alignment horizontal="center"/>
    </xf>
    <xf numFmtId="46" fontId="6" fillId="2" borderId="13" xfId="0" applyNumberFormat="1" applyFont="1" applyFill="1" applyBorder="1" applyAlignment="1">
      <alignment horizontal="center"/>
    </xf>
    <xf numFmtId="10" fontId="4" fillId="0" borderId="14" xfId="1" applyNumberFormat="1" applyFont="1" applyBorder="1" applyAlignment="1" applyProtection="1">
      <alignment horizontal="center"/>
    </xf>
    <xf numFmtId="10" fontId="4" fillId="0" borderId="17" xfId="1" applyNumberFormat="1" applyFont="1" applyBorder="1" applyAlignment="1" applyProtection="1">
      <alignment horizontal="center"/>
    </xf>
    <xf numFmtId="10" fontId="4" fillId="0" borderId="18" xfId="1" applyNumberFormat="1" applyFont="1" applyBorder="1" applyAlignment="1" applyProtection="1">
      <alignment horizontal="center"/>
    </xf>
    <xf numFmtId="10" fontId="4" fillId="0" borderId="13" xfId="1" applyNumberFormat="1" applyFont="1" applyBorder="1" applyAlignment="1" applyProtection="1">
      <alignment horizontal="center"/>
    </xf>
    <xf numFmtId="0" fontId="5" fillId="0" borderId="1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6" fontId="6" fillId="2" borderId="15" xfId="0" applyNumberFormat="1" applyFont="1" applyFill="1" applyBorder="1" applyAlignment="1">
      <alignment horizontal="center"/>
    </xf>
    <xf numFmtId="46" fontId="6" fillId="2" borderId="16" xfId="0" applyNumberFormat="1" applyFont="1" applyFill="1" applyBorder="1" applyAlignment="1">
      <alignment horizontal="center"/>
    </xf>
    <xf numFmtId="46" fontId="6" fillId="2" borderId="10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46" fontId="6" fillId="2" borderId="12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</cellXfs>
  <cellStyles count="3">
    <cellStyle name="Hipervínculo" xfId="2" xr:uid="{00000000-0005-0000-0000-000000000000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Unidades - Turno Vs. Iteración</c:v>
          </c:tx>
          <c:xVal>
            <c:numRef>
              <c:f>('Balanceo lineas produccion'!$D$27,'Balanceo lineas produccion'!$G$27,'Balanceo lineas produccion'!$I$27,'Balanceo lineas produccion'!$K$27,'Balanceo lineas produccion'!$M$27,'Balanceo lineas produccion'!$O$27,'Balanceo lineas produccion'!$Q$27,'Balanceo lineas produccion'!$S$27,'Balanceo lineas produccion'!$U$27,'Balanceo lineas produccion'!$W$27,'Balanceo lineas produccion'!$Y$27,'Balanceo lineas produccion'!$AA$27,'Balanceo lineas produccion'!$AC$27,'Balanceo lineas produccion'!$AE$27)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('Balanceo lineas produccion'!$D$24,'Balanceo lineas produccion'!$G$24,'Balanceo lineas produccion'!$I$24,'Balanceo lineas produccion'!$K$24,'Balanceo lineas produccion'!$M$24,'Balanceo lineas produccion'!$O$24,'Balanceo lineas produccion'!$Q$24,'Balanceo lineas produccion'!$S$24,'Balanceo lineas produccion'!$U$24,'Balanceo lineas produccion'!$W$24,'Balanceo lineas produccion'!$Y$24,'Balanceo lineas produccion'!$AA$24,'Balanceo lineas produccion'!$AC$24,'Balanceo lineas produccion'!$AE$24)</c:f>
              <c:numCache>
                <c:formatCode>0</c:formatCode>
                <c:ptCount val="14"/>
                <c:pt idx="0">
                  <c:v>60</c:v>
                </c:pt>
                <c:pt idx="1">
                  <c:v>128</c:v>
                </c:pt>
                <c:pt idx="2">
                  <c:v>171</c:v>
                </c:pt>
                <c:pt idx="3">
                  <c:v>192</c:v>
                </c:pt>
                <c:pt idx="4">
                  <c:v>256</c:v>
                </c:pt>
                <c:pt idx="5">
                  <c:v>320</c:v>
                </c:pt>
                <c:pt idx="6">
                  <c:v>342</c:v>
                </c:pt>
                <c:pt idx="7">
                  <c:v>384</c:v>
                </c:pt>
                <c:pt idx="8">
                  <c:v>448</c:v>
                </c:pt>
                <c:pt idx="9">
                  <c:v>513</c:v>
                </c:pt>
                <c:pt idx="10">
                  <c:v>545</c:v>
                </c:pt>
                <c:pt idx="11">
                  <c:v>577</c:v>
                </c:pt>
                <c:pt idx="12">
                  <c:v>641</c:v>
                </c:pt>
                <c:pt idx="13">
                  <c:v>684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9FF-40BB-8A3C-DA80DCBEE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927232"/>
        <c:axId val="128928768"/>
      </c:scatterChart>
      <c:valAx>
        <c:axId val="128927232"/>
        <c:scaling>
          <c:orientation val="minMax"/>
          <c:max val="14"/>
          <c:min val="1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28928768"/>
        <c:crosses val="autoZero"/>
        <c:crossBetween val="midCat"/>
        <c:majorUnit val="1"/>
      </c:valAx>
      <c:valAx>
        <c:axId val="12892876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28927232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Costo Unitario Vs. Número</a:t>
            </a:r>
            <a:r>
              <a:rPr lang="en-US" baseline="0"/>
              <a:t> de operarios</a:t>
            </a:r>
            <a:endParaRPr lang="en-US"/>
          </a:p>
        </c:rich>
      </c:tx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Costo Unitario Vs. Iteración</c:v>
          </c:tx>
          <c:xVal>
            <c:numRef>
              <c:f>('Balanceo lineas produccion'!$D$19,'Balanceo lineas produccion'!$G$19,'Balanceo lineas produccion'!$I$19,'Balanceo lineas produccion'!$K$19,'Balanceo lineas produccion'!$M$19,'Balanceo lineas produccion'!$O$19,'Balanceo lineas produccion'!$Q$19,'Balanceo lineas produccion'!$S$19,'Balanceo lineas produccion'!$U$19,'Balanceo lineas produccion'!$W$19,'Balanceo lineas produccion'!$Y$19,'Balanceo lineas produccion'!$AA$19,'Balanceo lineas produccion'!$AC$19,'Balanceo lineas produccion'!$AE$19)</c:f>
              <c:numCache>
                <c:formatCode>General</c:formatCode>
                <c:ptCount val="1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  <c:pt idx="6">
                  <c:v>17</c:v>
                </c:pt>
                <c:pt idx="7">
                  <c:v>18</c:v>
                </c:pt>
                <c:pt idx="8">
                  <c:v>19</c:v>
                </c:pt>
                <c:pt idx="9">
                  <c:v>20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</c:numCache>
            </c:numRef>
          </c:xVal>
          <c:yVal>
            <c:numRef>
              <c:f>('Balanceo lineas produccion'!$D$26,'Balanceo lineas produccion'!$G$26,'Balanceo lineas produccion'!$I$26,'Balanceo lineas produccion'!$K$26,'Balanceo lineas produccion'!$M$26,'Balanceo lineas produccion'!$O$26,'Balanceo lineas produccion'!$Q$26,'Balanceo lineas produccion'!$S$26,'Balanceo lineas produccion'!$U$26,'Balanceo lineas produccion'!$W$26,'Balanceo lineas produccion'!$Y$26,'Balanceo lineas produccion'!$AA$26,'Balanceo lineas produccion'!$AC$26,'Balanceo lineas produccion'!$AE$26)</c:f>
              <c:numCache>
                <c:formatCode>"$"\ #,##0.00</c:formatCode>
                <c:ptCount val="14"/>
                <c:pt idx="0">
                  <c:v>2.75</c:v>
                </c:pt>
                <c:pt idx="1">
                  <c:v>1.40625</c:v>
                </c:pt>
                <c:pt idx="2">
                  <c:v>1.1403508771929824</c:v>
                </c:pt>
                <c:pt idx="3">
                  <c:v>1.09375</c:v>
                </c:pt>
                <c:pt idx="4">
                  <c:v>0.87890625</c:v>
                </c:pt>
                <c:pt idx="5">
                  <c:v>0.75</c:v>
                </c:pt>
                <c:pt idx="6">
                  <c:v>0.74561403508771928</c:v>
                </c:pt>
                <c:pt idx="7">
                  <c:v>0.703125</c:v>
                </c:pt>
                <c:pt idx="8">
                  <c:v>0.6361607142857143</c:v>
                </c:pt>
                <c:pt idx="9">
                  <c:v>0.58479532163742687</c:v>
                </c:pt>
                <c:pt idx="10">
                  <c:v>0.60550458715596334</c:v>
                </c:pt>
                <c:pt idx="11">
                  <c:v>0.59792027729636044</c:v>
                </c:pt>
                <c:pt idx="12">
                  <c:v>0.56162246489859591</c:v>
                </c:pt>
                <c:pt idx="13">
                  <c:v>0.54824561403508776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80E-4461-A20F-9C5DC102290F}"/>
            </c:ext>
          </c:extLst>
        </c:ser>
        <c:ser>
          <c:idx val="1"/>
          <c:order val="1"/>
          <c:tx>
            <c:v>Menor Costo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bg1"/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xVal>
            <c:numRef>
              <c:f>'Balanceo lineas produccion'!$S$30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'Balanceo lineas produccion'!$S$28</c:f>
              <c:numCache>
                <c:formatCode>"$"\ #,##0.00</c:formatCode>
                <c:ptCount val="1"/>
                <c:pt idx="0">
                  <c:v>0.54824561403508776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80E-4461-A20F-9C5DC1022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958464"/>
        <c:axId val="128960384"/>
      </c:scatterChart>
      <c:valAx>
        <c:axId val="128958464"/>
        <c:scaling>
          <c:orientation val="minMax"/>
        </c:scaling>
        <c:delete val="0"/>
        <c:axPos val="b"/>
        <c:majorGridlines/>
        <c:minorGridlines/>
        <c:numFmt formatCode="General" sourceLinked="1"/>
        <c:majorTickMark val="out"/>
        <c:minorTickMark val="none"/>
        <c:tickLblPos val="nextTo"/>
        <c:crossAx val="128960384"/>
        <c:crosses val="autoZero"/>
        <c:crossBetween val="midCat"/>
        <c:majorUnit val="1"/>
      </c:valAx>
      <c:valAx>
        <c:axId val="128960384"/>
        <c:scaling>
          <c:orientation val="minMax"/>
        </c:scaling>
        <c:delete val="0"/>
        <c:axPos val="l"/>
        <c:majorGridlines/>
        <c:numFmt formatCode="&quot;$&quot;\ #,##0.00" sourceLinked="1"/>
        <c:majorTickMark val="out"/>
        <c:minorTickMark val="none"/>
        <c:tickLblPos val="nextTo"/>
        <c:crossAx val="128958464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28492</xdr:colOff>
      <xdr:row>31</xdr:row>
      <xdr:rowOff>0</xdr:rowOff>
    </xdr:from>
    <xdr:to>
      <xdr:col>16</xdr:col>
      <xdr:colOff>85228</xdr:colOff>
      <xdr:row>47</xdr:row>
      <xdr:rowOff>177105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75624</xdr:colOff>
      <xdr:row>31</xdr:row>
      <xdr:rowOff>0</xdr:rowOff>
    </xdr:from>
    <xdr:to>
      <xdr:col>31</xdr:col>
      <xdr:colOff>228319</xdr:colOff>
      <xdr:row>48</xdr:row>
      <xdr:rowOff>0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stion%20de%20Calidad/Desktop/PLANTILLAS%20EDITH/PLANT/Ingenieria-Industrial-Plantillas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ownloads/simulador-de-creditos-uva-en-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cion 5s"/>
      <sheetName val="MRP"/>
      <sheetName val="costos de produccion"/>
      <sheetName val="Gantt"/>
      <sheetName val="Indice productividad"/>
      <sheetName val="Grafico control ventas"/>
      <sheetName val="Balanceo lineas produccion"/>
      <sheetName val="Desempeño Líneas de producción"/>
      <sheetName val="Productividad por producto"/>
      <sheetName val="Grafica procesos X-R"/>
      <sheetName val="Conversión de unidades"/>
      <sheetName val="diagrama de procesos"/>
      <sheetName val="diagrama bimanual"/>
      <sheetName val="diagrama ishikawa"/>
      <sheetName val="takt time"/>
      <sheetName val="lote de produccion"/>
      <sheetName val="diagrama hombre maquina"/>
      <sheetName val="CP"/>
      <sheetName val="productividad ejercicios"/>
      <sheetName val="capacidad de produccion"/>
      <sheetName val="balanceo lineas produccion (2)"/>
      <sheetName val="cross functional map"/>
      <sheetName val="Diagrama de correlacion"/>
      <sheetName val="minuta de reunión"/>
      <sheetName val="Mantenimiento autonomo"/>
      <sheetName val="Mantenimiento preventivo"/>
      <sheetName val="Hoja desperdicios de lean"/>
      <sheetName val="Calculo WIP to SWIP"/>
      <sheetName val="Calculo rendimiento total glob "/>
      <sheetName val="Calculo para caja heijunka"/>
      <sheetName val="Evento kaizen"/>
      <sheetName val="AMEF"/>
      <sheetName val="Tecnica interrogatorio"/>
      <sheetName val="8 Ds"/>
      <sheetName val="OEE"/>
      <sheetName val="MTBF &amp; MTTR"/>
    </sheetNames>
    <sheetDataSet>
      <sheetData sheetId="0"/>
      <sheetData sheetId="1"/>
      <sheetData sheetId="2"/>
      <sheetData sheetId="3"/>
      <sheetData sheetId="4"/>
      <sheetData sheetId="5"/>
      <sheetData sheetId="6">
        <row r="19">
          <cell r="D19">
            <v>11</v>
          </cell>
        </row>
      </sheetData>
      <sheetData sheetId="7">
        <row r="3">
          <cell r="B3" t="str">
            <v xml:space="preserve">Línea </v>
          </cell>
          <cell r="C3" t="str">
            <v>Objetivo</v>
          </cell>
          <cell r="D3" t="str">
            <v>Producidos</v>
          </cell>
          <cell r="E3" t="str">
            <v>Defectuosos</v>
          </cell>
          <cell r="F3" t="str">
            <v>Buenos</v>
          </cell>
        </row>
        <row r="4">
          <cell r="B4">
            <v>1</v>
          </cell>
          <cell r="C4">
            <v>1000</v>
          </cell>
          <cell r="D4">
            <v>854</v>
          </cell>
          <cell r="E4">
            <v>60</v>
          </cell>
          <cell r="F4">
            <v>794</v>
          </cell>
        </row>
        <row r="5">
          <cell r="B5">
            <v>2</v>
          </cell>
          <cell r="C5">
            <v>350</v>
          </cell>
          <cell r="D5">
            <v>120</v>
          </cell>
          <cell r="E5">
            <v>20</v>
          </cell>
          <cell r="F5">
            <v>100</v>
          </cell>
        </row>
        <row r="6">
          <cell r="B6">
            <v>3</v>
          </cell>
          <cell r="C6">
            <v>500</v>
          </cell>
          <cell r="D6">
            <v>499</v>
          </cell>
          <cell r="E6">
            <v>50</v>
          </cell>
          <cell r="F6">
            <v>449</v>
          </cell>
        </row>
        <row r="7">
          <cell r="B7">
            <v>4</v>
          </cell>
          <cell r="C7">
            <v>500</v>
          </cell>
          <cell r="D7">
            <v>100</v>
          </cell>
          <cell r="E7">
            <v>50</v>
          </cell>
          <cell r="F7">
            <v>50</v>
          </cell>
        </row>
        <row r="8">
          <cell r="B8">
            <v>5</v>
          </cell>
          <cell r="C8">
            <v>350</v>
          </cell>
          <cell r="D8">
            <v>120</v>
          </cell>
          <cell r="E8">
            <v>20</v>
          </cell>
          <cell r="F8">
            <v>100</v>
          </cell>
        </row>
        <row r="9">
          <cell r="B9">
            <v>6</v>
          </cell>
          <cell r="C9">
            <v>350</v>
          </cell>
          <cell r="D9">
            <v>120</v>
          </cell>
          <cell r="E9">
            <v>20</v>
          </cell>
          <cell r="F9">
            <v>100</v>
          </cell>
        </row>
        <row r="10">
          <cell r="B10">
            <v>7</v>
          </cell>
          <cell r="C10">
            <v>400</v>
          </cell>
          <cell r="D10">
            <v>400</v>
          </cell>
          <cell r="E10">
            <v>25</v>
          </cell>
          <cell r="F10">
            <v>375</v>
          </cell>
        </row>
        <row r="11">
          <cell r="F11" t="str">
            <v/>
          </cell>
        </row>
        <row r="12">
          <cell r="F12" t="str">
            <v/>
          </cell>
        </row>
        <row r="13">
          <cell r="F13" t="str">
            <v/>
          </cell>
        </row>
        <row r="14">
          <cell r="F14" t="str">
            <v/>
          </cell>
        </row>
        <row r="15">
          <cell r="F15" t="str">
            <v/>
          </cell>
        </row>
        <row r="16">
          <cell r="F16" t="str">
            <v/>
          </cell>
        </row>
        <row r="17">
          <cell r="F17" t="str">
            <v/>
          </cell>
        </row>
        <row r="18">
          <cell r="F18" t="str">
            <v/>
          </cell>
        </row>
        <row r="19">
          <cell r="F19" t="str">
            <v/>
          </cell>
        </row>
        <row r="20">
          <cell r="F20" t="str">
            <v/>
          </cell>
        </row>
        <row r="21">
          <cell r="F21" t="str">
            <v/>
          </cell>
        </row>
        <row r="22">
          <cell r="F22" t="str">
            <v/>
          </cell>
        </row>
        <row r="23">
          <cell r="F23" t="str">
            <v/>
          </cell>
        </row>
        <row r="24">
          <cell r="F24" t="str">
            <v/>
          </cell>
        </row>
        <row r="25">
          <cell r="F25" t="str">
            <v/>
          </cell>
        </row>
        <row r="26">
          <cell r="F26" t="str">
            <v/>
          </cell>
        </row>
        <row r="27">
          <cell r="F27" t="str">
            <v/>
          </cell>
        </row>
        <row r="28">
          <cell r="F28" t="str">
            <v/>
          </cell>
        </row>
        <row r="29">
          <cell r="F29" t="str">
            <v/>
          </cell>
        </row>
        <row r="30">
          <cell r="F30" t="str">
            <v/>
          </cell>
        </row>
        <row r="31">
          <cell r="F31" t="str">
            <v/>
          </cell>
        </row>
        <row r="32">
          <cell r="F32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dor cuota de prestamo"/>
      <sheetName val="Instrucciones de Uso"/>
      <sheetName val="Simulador UVA"/>
      <sheetName val="Simulador"/>
      <sheetName val="Simulador TASA FIJA"/>
      <sheetName val="Evolución cuota GrÁfico"/>
      <sheetName val="Aclaraciones del simulador"/>
      <sheetName val="Créditos UVA comentarios"/>
      <sheetName val="Hoja1"/>
    </sheetNames>
    <sheetDataSet>
      <sheetData sheetId="0"/>
      <sheetData sheetId="1"/>
      <sheetData sheetId="2">
        <row r="28">
          <cell r="A28">
            <v>1</v>
          </cell>
          <cell r="K28">
            <v>5623.1867994938202</v>
          </cell>
        </row>
        <row r="29">
          <cell r="A29">
            <v>2</v>
          </cell>
          <cell r="K29">
            <v>5810.626359476948</v>
          </cell>
        </row>
        <row r="30">
          <cell r="A30">
            <v>3</v>
          </cell>
          <cell r="K30">
            <v>6004.3139047928462</v>
          </cell>
        </row>
        <row r="31">
          <cell r="A31">
            <v>4</v>
          </cell>
          <cell r="K31">
            <v>6204.4577016192752</v>
          </cell>
        </row>
        <row r="32">
          <cell r="A32">
            <v>5</v>
          </cell>
          <cell r="K32">
            <v>6411.2729583399177</v>
          </cell>
        </row>
        <row r="33">
          <cell r="A33">
            <v>6</v>
          </cell>
          <cell r="K33">
            <v>6624.9820569512485</v>
          </cell>
        </row>
        <row r="34">
          <cell r="A34">
            <v>7</v>
          </cell>
          <cell r="K34">
            <v>6845.8147921829586</v>
          </cell>
        </row>
        <row r="35">
          <cell r="A35">
            <v>8</v>
          </cell>
          <cell r="K35">
            <v>7074.0086185890577</v>
          </cell>
        </row>
        <row r="36">
          <cell r="A36">
            <v>9</v>
          </cell>
          <cell r="K36">
            <v>7309.8089058753594</v>
          </cell>
        </row>
        <row r="37">
          <cell r="A37">
            <v>10</v>
          </cell>
          <cell r="K37">
            <v>7553.4692027378724</v>
          </cell>
        </row>
        <row r="38">
          <cell r="A38">
            <v>11</v>
          </cell>
          <cell r="K38">
            <v>7805.2515094958017</v>
          </cell>
        </row>
        <row r="39">
          <cell r="A39">
            <v>12</v>
          </cell>
          <cell r="K39">
            <v>8065.4265598123302</v>
          </cell>
        </row>
        <row r="40">
          <cell r="A40">
            <v>13</v>
          </cell>
          <cell r="K40">
            <v>8267.0622238076376</v>
          </cell>
        </row>
        <row r="41">
          <cell r="A41">
            <v>14</v>
          </cell>
          <cell r="K41">
            <v>8473.7387794028273</v>
          </cell>
        </row>
        <row r="42">
          <cell r="A42">
            <v>15</v>
          </cell>
          <cell r="K42">
            <v>8685.5822488878985</v>
          </cell>
        </row>
        <row r="43">
          <cell r="A43">
            <v>16</v>
          </cell>
          <cell r="K43">
            <v>8902.7218051100954</v>
          </cell>
        </row>
        <row r="44">
          <cell r="A44">
            <v>17</v>
          </cell>
          <cell r="K44">
            <v>9125.2898502378466</v>
          </cell>
        </row>
        <row r="45">
          <cell r="A45">
            <v>18</v>
          </cell>
          <cell r="K45">
            <v>9353.4220964937922</v>
          </cell>
        </row>
        <row r="46">
          <cell r="A46">
            <v>19</v>
          </cell>
          <cell r="K46">
            <v>9587.2576489061357</v>
          </cell>
        </row>
        <row r="47">
          <cell r="A47">
            <v>20</v>
          </cell>
          <cell r="K47">
            <v>9826.9390901287898</v>
          </cell>
        </row>
        <row r="48">
          <cell r="A48">
            <v>21</v>
          </cell>
          <cell r="K48">
            <v>10072.61256738201</v>
          </cell>
        </row>
        <row r="49">
          <cell r="A49">
            <v>22</v>
          </cell>
          <cell r="K49">
            <v>10324.427881566558</v>
          </cell>
        </row>
        <row r="50">
          <cell r="A50">
            <v>23</v>
          </cell>
          <cell r="K50">
            <v>10582.538578605723</v>
          </cell>
        </row>
        <row r="51">
          <cell r="A51">
            <v>24</v>
          </cell>
          <cell r="K51">
            <v>10847.102043070865</v>
          </cell>
        </row>
        <row r="52">
          <cell r="A52">
            <v>25</v>
          </cell>
          <cell r="K52">
            <v>11073.083335634841</v>
          </cell>
        </row>
        <row r="53">
          <cell r="A53">
            <v>26</v>
          </cell>
          <cell r="K53">
            <v>11303.772571793897</v>
          </cell>
        </row>
        <row r="54">
          <cell r="A54">
            <v>27</v>
          </cell>
          <cell r="K54">
            <v>11539.26783370627</v>
          </cell>
        </row>
        <row r="55">
          <cell r="A55">
            <v>28</v>
          </cell>
          <cell r="K55">
            <v>11779.669246908483</v>
          </cell>
        </row>
        <row r="56">
          <cell r="A56">
            <v>29</v>
          </cell>
          <cell r="K56">
            <v>12025.079022885742</v>
          </cell>
        </row>
        <row r="57">
          <cell r="A57">
            <v>30</v>
          </cell>
          <cell r="K57">
            <v>12275.601502529194</v>
          </cell>
        </row>
        <row r="58">
          <cell r="A58">
            <v>31</v>
          </cell>
          <cell r="K58">
            <v>12531.34320049855</v>
          </cell>
        </row>
        <row r="59">
          <cell r="A59">
            <v>32</v>
          </cell>
          <cell r="K59">
            <v>12792.412850508937</v>
          </cell>
        </row>
        <row r="60">
          <cell r="A60">
            <v>33</v>
          </cell>
          <cell r="K60">
            <v>13058.921451561206</v>
          </cell>
        </row>
        <row r="61">
          <cell r="A61">
            <v>34</v>
          </cell>
          <cell r="K61">
            <v>13330.982315135396</v>
          </cell>
        </row>
        <row r="62">
          <cell r="A62">
            <v>35</v>
          </cell>
          <cell r="K62">
            <v>13608.711113367382</v>
          </cell>
        </row>
        <row r="63">
          <cell r="A63">
            <v>36</v>
          </cell>
          <cell r="K63">
            <v>13892.225928229202</v>
          </cell>
        </row>
        <row r="64">
          <cell r="A64">
            <v>37</v>
          </cell>
          <cell r="K64">
            <v>14123.763027033021</v>
          </cell>
        </row>
        <row r="65">
          <cell r="A65">
            <v>38</v>
          </cell>
          <cell r="K65">
            <v>14359.159077483571</v>
          </cell>
        </row>
        <row r="66">
          <cell r="A66">
            <v>39</v>
          </cell>
          <cell r="K66">
            <v>14598.478395441631</v>
          </cell>
        </row>
        <row r="67">
          <cell r="A67">
            <v>40</v>
          </cell>
          <cell r="K67">
            <v>14841.786368698989</v>
          </cell>
        </row>
        <row r="68">
          <cell r="A68">
            <v>41</v>
          </cell>
          <cell r="K68">
            <v>15089.149474843973</v>
          </cell>
        </row>
        <row r="69">
          <cell r="A69">
            <v>42</v>
          </cell>
          <cell r="K69">
            <v>15340.635299424704</v>
          </cell>
        </row>
        <row r="70">
          <cell r="A70">
            <v>43</v>
          </cell>
          <cell r="K70">
            <v>15596.312554415115</v>
          </cell>
        </row>
        <row r="71">
          <cell r="A71">
            <v>44</v>
          </cell>
          <cell r="K71">
            <v>15856.251096988699</v>
          </cell>
        </row>
        <row r="72">
          <cell r="A72">
            <v>45</v>
          </cell>
          <cell r="K72">
            <v>16120.521948605177</v>
          </cell>
        </row>
        <row r="73">
          <cell r="A73">
            <v>46</v>
          </cell>
          <cell r="K73">
            <v>16389.197314415262</v>
          </cell>
        </row>
        <row r="74">
          <cell r="A74">
            <v>47</v>
          </cell>
          <cell r="K74">
            <v>16662.350602988849</v>
          </cell>
        </row>
        <row r="75">
          <cell r="A75">
            <v>48</v>
          </cell>
          <cell r="K75">
            <v>16940.056446371993</v>
          </cell>
        </row>
        <row r="76">
          <cell r="A76">
            <v>49</v>
          </cell>
          <cell r="K76">
            <v>17222.390720478194</v>
          </cell>
        </row>
        <row r="77">
          <cell r="A77">
            <v>50</v>
          </cell>
          <cell r="K77">
            <v>17509.430565819497</v>
          </cell>
        </row>
        <row r="78">
          <cell r="A78">
            <v>51</v>
          </cell>
          <cell r="K78">
            <v>17801.254408583154</v>
          </cell>
        </row>
        <row r="79">
          <cell r="A79">
            <v>52</v>
          </cell>
          <cell r="K79">
            <v>18097.941982059539</v>
          </cell>
        </row>
        <row r="80">
          <cell r="A80">
            <v>53</v>
          </cell>
          <cell r="K80">
            <v>18399.574348427195</v>
          </cell>
        </row>
        <row r="81">
          <cell r="A81">
            <v>54</v>
          </cell>
          <cell r="K81">
            <v>18706.233920900984</v>
          </cell>
        </row>
        <row r="82">
          <cell r="A82">
            <v>55</v>
          </cell>
          <cell r="K82">
            <v>19018.004486249331</v>
          </cell>
        </row>
        <row r="83">
          <cell r="A83">
            <v>56</v>
          </cell>
          <cell r="K83">
            <v>19334.971227686819</v>
          </cell>
        </row>
        <row r="84">
          <cell r="A84">
            <v>57</v>
          </cell>
          <cell r="K84">
            <v>19657.220748148266</v>
          </cell>
        </row>
        <row r="85">
          <cell r="A85">
            <v>58</v>
          </cell>
          <cell r="K85">
            <v>19984.841093950738</v>
          </cell>
        </row>
        <row r="86">
          <cell r="A86">
            <v>59</v>
          </cell>
          <cell r="K86">
            <v>20317.921778849915</v>
          </cell>
        </row>
        <row r="87">
          <cell r="A87">
            <v>60</v>
          </cell>
          <cell r="K87">
            <v>20656.553808497411</v>
          </cell>
        </row>
        <row r="88">
          <cell r="A88">
            <v>61</v>
          </cell>
          <cell r="K88">
            <v>21000.829705305699</v>
          </cell>
        </row>
        <row r="89">
          <cell r="A89">
            <v>62</v>
          </cell>
          <cell r="K89">
            <v>21350.84353372746</v>
          </cell>
        </row>
        <row r="90">
          <cell r="A90">
            <v>63</v>
          </cell>
          <cell r="K90">
            <v>21706.690925956249</v>
          </cell>
        </row>
        <row r="91">
          <cell r="A91">
            <v>64</v>
          </cell>
          <cell r="K91">
            <v>22068.46910805552</v>
          </cell>
        </row>
        <row r="92">
          <cell r="A92">
            <v>65</v>
          </cell>
          <cell r="K92">
            <v>22436.276926523111</v>
          </cell>
        </row>
        <row r="93">
          <cell r="A93">
            <v>66</v>
          </cell>
          <cell r="K93">
            <v>22810.214875298494</v>
          </cell>
        </row>
        <row r="94">
          <cell r="A94">
            <v>67</v>
          </cell>
          <cell r="K94">
            <v>23190.385123220138</v>
          </cell>
        </row>
        <row r="95">
          <cell r="A95">
            <v>68</v>
          </cell>
          <cell r="K95">
            <v>23576.891541940469</v>
          </cell>
        </row>
        <row r="96">
          <cell r="A96">
            <v>69</v>
          </cell>
          <cell r="K96">
            <v>23969.839734306141</v>
          </cell>
        </row>
        <row r="97">
          <cell r="A97">
            <v>70</v>
          </cell>
          <cell r="K97">
            <v>24369.337063211242</v>
          </cell>
        </row>
        <row r="98">
          <cell r="A98">
            <v>71</v>
          </cell>
          <cell r="K98">
            <v>24775.492680931431</v>
          </cell>
        </row>
        <row r="99">
          <cell r="A99">
            <v>72</v>
          </cell>
          <cell r="K99">
            <v>25188.417558946952</v>
          </cell>
        </row>
        <row r="100">
          <cell r="A100">
            <v>73</v>
          </cell>
          <cell r="K100">
            <v>25608.224518262734</v>
          </cell>
        </row>
        <row r="101">
          <cell r="A101">
            <v>74</v>
          </cell>
          <cell r="K101">
            <v>26035.028260233776</v>
          </cell>
        </row>
        <row r="102">
          <cell r="A102">
            <v>75</v>
          </cell>
          <cell r="K102">
            <v>26468.945397904339</v>
          </cell>
        </row>
        <row r="103">
          <cell r="A103">
            <v>76</v>
          </cell>
          <cell r="K103">
            <v>26910.094487869406</v>
          </cell>
        </row>
        <row r="104">
          <cell r="A104">
            <v>77</v>
          </cell>
          <cell r="K104">
            <v>27358.596062667231</v>
          </cell>
        </row>
        <row r="105">
          <cell r="A105">
            <v>78</v>
          </cell>
          <cell r="K105">
            <v>27814.572663711682</v>
          </cell>
        </row>
        <row r="106">
          <cell r="A106">
            <v>79</v>
          </cell>
          <cell r="K106">
            <v>28278.148874773542</v>
          </cell>
        </row>
        <row r="107">
          <cell r="A107">
            <v>80</v>
          </cell>
          <cell r="K107">
            <v>28749.451356019767</v>
          </cell>
        </row>
        <row r="108">
          <cell r="A108">
            <v>81</v>
          </cell>
          <cell r="K108">
            <v>29228.608878620093</v>
          </cell>
        </row>
        <row r="109">
          <cell r="A109">
            <v>82</v>
          </cell>
          <cell r="K109">
            <v>29715.752359930422</v>
          </cell>
        </row>
        <row r="110">
          <cell r="A110">
            <v>83</v>
          </cell>
          <cell r="K110">
            <v>30211.014899262595</v>
          </cell>
        </row>
        <row r="111">
          <cell r="A111">
            <v>84</v>
          </cell>
          <cell r="K111">
            <v>30714.531814250302</v>
          </cell>
        </row>
        <row r="112">
          <cell r="A112">
            <v>85</v>
          </cell>
          <cell r="K112">
            <v>31226.440677821138</v>
          </cell>
        </row>
        <row r="113">
          <cell r="A113">
            <v>86</v>
          </cell>
          <cell r="K113">
            <v>31746.881355784826</v>
          </cell>
        </row>
        <row r="114">
          <cell r="A114">
            <v>87</v>
          </cell>
          <cell r="K114">
            <v>32275.996045047905</v>
          </cell>
        </row>
        <row r="115">
          <cell r="A115">
            <v>88</v>
          </cell>
          <cell r="K115">
            <v>32813.92931246537</v>
          </cell>
        </row>
        <row r="116">
          <cell r="A116">
            <v>89</v>
          </cell>
          <cell r="K116">
            <v>33360.82813433979</v>
          </cell>
        </row>
        <row r="117">
          <cell r="A117">
            <v>90</v>
          </cell>
          <cell r="K117">
            <v>33916.841936578785</v>
          </cell>
        </row>
        <row r="118">
          <cell r="A118">
            <v>91</v>
          </cell>
          <cell r="K118">
            <v>34482.122635521759</v>
          </cell>
        </row>
        <row r="119">
          <cell r="A119">
            <v>92</v>
          </cell>
          <cell r="K119">
            <v>35056.82467944712</v>
          </cell>
        </row>
        <row r="120">
          <cell r="A120">
            <v>93</v>
          </cell>
          <cell r="K120">
            <v>35641.105090771242</v>
          </cell>
        </row>
        <row r="121">
          <cell r="A121">
            <v>94</v>
          </cell>
          <cell r="K121">
            <v>36235.123508950754</v>
          </cell>
        </row>
        <row r="122">
          <cell r="A122">
            <v>95</v>
          </cell>
          <cell r="K122">
            <v>36839.042234099928</v>
          </cell>
        </row>
        <row r="123">
          <cell r="A123">
            <v>96</v>
          </cell>
          <cell r="K123">
            <v>37453.026271334929</v>
          </cell>
        </row>
        <row r="124">
          <cell r="A124">
            <v>97</v>
          </cell>
          <cell r="K124">
            <v>38077.243375857179</v>
          </cell>
        </row>
        <row r="125">
          <cell r="A125">
            <v>98</v>
          </cell>
          <cell r="K125">
            <v>38711.86409878813</v>
          </cell>
        </row>
        <row r="126">
          <cell r="A126">
            <v>99</v>
          </cell>
          <cell r="K126">
            <v>39357.061833767933</v>
          </cell>
        </row>
        <row r="127">
          <cell r="A127">
            <v>100</v>
          </cell>
          <cell r="K127">
            <v>40013.012864330725</v>
          </cell>
        </row>
        <row r="128">
          <cell r="A128">
            <v>101</v>
          </cell>
          <cell r="K128">
            <v>40679.896412069567</v>
          </cell>
        </row>
        <row r="129">
          <cell r="A129">
            <v>102</v>
          </cell>
          <cell r="K129">
            <v>41357.894685604064</v>
          </cell>
        </row>
        <row r="130">
          <cell r="A130">
            <v>103</v>
          </cell>
          <cell r="K130">
            <v>42047.19293036413</v>
          </cell>
        </row>
        <row r="131">
          <cell r="A131">
            <v>104</v>
          </cell>
          <cell r="K131">
            <v>42747.979479203525</v>
          </cell>
        </row>
        <row r="132">
          <cell r="A132">
            <v>105</v>
          </cell>
          <cell r="K132">
            <v>43460.445803856914</v>
          </cell>
        </row>
        <row r="133">
          <cell r="A133">
            <v>106</v>
          </cell>
          <cell r="K133">
            <v>44184.78656725453</v>
          </cell>
        </row>
        <row r="134">
          <cell r="A134">
            <v>107</v>
          </cell>
          <cell r="K134">
            <v>44921.199676708769</v>
          </cell>
        </row>
        <row r="135">
          <cell r="A135">
            <v>108</v>
          </cell>
          <cell r="K135">
            <v>45669.886337987242</v>
          </cell>
        </row>
        <row r="136">
          <cell r="A136">
            <v>109</v>
          </cell>
          <cell r="K136">
            <v>46431.051110287037</v>
          </cell>
        </row>
        <row r="137">
          <cell r="A137">
            <v>110</v>
          </cell>
          <cell r="K137">
            <v>47204.901962125143</v>
          </cell>
        </row>
        <row r="138">
          <cell r="A138">
            <v>111</v>
          </cell>
          <cell r="K138">
            <v>47991.650328160562</v>
          </cell>
        </row>
        <row r="139">
          <cell r="A139">
            <v>112</v>
          </cell>
          <cell r="K139">
            <v>48791.511166963232</v>
          </cell>
        </row>
        <row r="140">
          <cell r="A140">
            <v>113</v>
          </cell>
          <cell r="K140">
            <v>49604.703019745946</v>
          </cell>
        </row>
        <row r="141">
          <cell r="A141">
            <v>114</v>
          </cell>
          <cell r="K141">
            <v>50431.44807007505</v>
          </cell>
        </row>
        <row r="142">
          <cell r="A142">
            <v>115</v>
          </cell>
          <cell r="K142">
            <v>51271.972204576297</v>
          </cell>
        </row>
        <row r="143">
          <cell r="A143">
            <v>116</v>
          </cell>
          <cell r="K143">
            <v>52126.505074652567</v>
          </cell>
        </row>
        <row r="144">
          <cell r="A144">
            <v>117</v>
          </cell>
          <cell r="K144">
            <v>52995.280159230104</v>
          </cell>
        </row>
        <row r="145">
          <cell r="A145">
            <v>118</v>
          </cell>
          <cell r="K145">
            <v>53878.534828550597</v>
          </cell>
        </row>
        <row r="146">
          <cell r="A146">
            <v>119</v>
          </cell>
          <cell r="K146">
            <v>54776.510409026443</v>
          </cell>
        </row>
        <row r="147">
          <cell r="A147">
            <v>120</v>
          </cell>
          <cell r="K147">
            <v>55689.45224917688</v>
          </cell>
        </row>
        <row r="148">
          <cell r="A148">
            <v>121</v>
          </cell>
          <cell r="K148">
            <v>56617.609786663161</v>
          </cell>
        </row>
        <row r="149">
          <cell r="A149">
            <v>122</v>
          </cell>
          <cell r="K149">
            <v>57561.236616440874</v>
          </cell>
        </row>
        <row r="150">
          <cell r="A150">
            <v>123</v>
          </cell>
          <cell r="K150">
            <v>58520.590560048222</v>
          </cell>
        </row>
        <row r="151">
          <cell r="A151">
            <v>124</v>
          </cell>
          <cell r="K151">
            <v>59495.933736049024</v>
          </cell>
        </row>
        <row r="152">
          <cell r="A152">
            <v>125</v>
          </cell>
          <cell r="K152">
            <v>60487.532631649832</v>
          </cell>
        </row>
        <row r="153">
          <cell r="A153">
            <v>126</v>
          </cell>
          <cell r="K153">
            <v>61495.65817551066</v>
          </cell>
        </row>
        <row r="154">
          <cell r="A154">
            <v>127</v>
          </cell>
          <cell r="K154">
            <v>62520.585811769161</v>
          </cell>
        </row>
        <row r="155">
          <cell r="A155">
            <v>128</v>
          </cell>
          <cell r="K155">
            <v>63562.595575298648</v>
          </cell>
        </row>
        <row r="156">
          <cell r="A156">
            <v>129</v>
          </cell>
          <cell r="K156">
            <v>64621.972168220294</v>
          </cell>
        </row>
        <row r="157">
          <cell r="A157">
            <v>130</v>
          </cell>
          <cell r="K157">
            <v>65699.005037690629</v>
          </cell>
        </row>
        <row r="158">
          <cell r="A158">
            <v>131</v>
          </cell>
          <cell r="K158">
            <v>66793.988454985476</v>
          </cell>
        </row>
        <row r="159">
          <cell r="A159">
            <v>132</v>
          </cell>
          <cell r="K159">
            <v>67907.221595901894</v>
          </cell>
        </row>
        <row r="160">
          <cell r="A160">
            <v>133</v>
          </cell>
          <cell r="K160">
            <v>69039.00862250026</v>
          </cell>
        </row>
        <row r="161">
          <cell r="A161">
            <v>134</v>
          </cell>
          <cell r="K161">
            <v>70189.658766208595</v>
          </cell>
        </row>
        <row r="162">
          <cell r="A162">
            <v>135</v>
          </cell>
          <cell r="K162">
            <v>71359.486412312064</v>
          </cell>
        </row>
        <row r="163">
          <cell r="A163">
            <v>136</v>
          </cell>
          <cell r="K163">
            <v>72548.811185850602</v>
          </cell>
        </row>
        <row r="164">
          <cell r="A164">
            <v>137</v>
          </cell>
          <cell r="K164">
            <v>73757.958038948113</v>
          </cell>
        </row>
        <row r="165">
          <cell r="A165">
            <v>138</v>
          </cell>
          <cell r="K165">
            <v>74987.257339597243</v>
          </cell>
        </row>
        <row r="166">
          <cell r="A166">
            <v>139</v>
          </cell>
          <cell r="K166">
            <v>76237.044961923864</v>
          </cell>
        </row>
        <row r="167">
          <cell r="A167">
            <v>140</v>
          </cell>
          <cell r="K167">
            <v>77507.662377955916</v>
          </cell>
        </row>
        <row r="168">
          <cell r="A168">
            <v>141</v>
          </cell>
          <cell r="K168">
            <v>78799.456750921861</v>
          </cell>
        </row>
        <row r="169">
          <cell r="A169">
            <v>142</v>
          </cell>
          <cell r="K169">
            <v>80112.781030103884</v>
          </cell>
        </row>
        <row r="170">
          <cell r="A170">
            <v>143</v>
          </cell>
          <cell r="K170">
            <v>81447.994047272266</v>
          </cell>
        </row>
        <row r="171">
          <cell r="A171">
            <v>144</v>
          </cell>
          <cell r="K171">
            <v>82805.460614726791</v>
          </cell>
        </row>
        <row r="172">
          <cell r="A172">
            <v>145</v>
          </cell>
          <cell r="K172">
            <v>84185.551624972242</v>
          </cell>
        </row>
        <row r="173">
          <cell r="A173">
            <v>146</v>
          </cell>
          <cell r="K173">
            <v>85588.644152055116</v>
          </cell>
        </row>
        <row r="174">
          <cell r="A174">
            <v>147</v>
          </cell>
          <cell r="K174">
            <v>87015.121554589365</v>
          </cell>
        </row>
        <row r="175">
          <cell r="A175">
            <v>148</v>
          </cell>
          <cell r="K175">
            <v>88465.373580499188</v>
          </cell>
        </row>
        <row r="176">
          <cell r="A176">
            <v>149</v>
          </cell>
          <cell r="K176">
            <v>89939.796473507507</v>
          </cell>
        </row>
        <row r="177">
          <cell r="A177">
            <v>150</v>
          </cell>
          <cell r="K177">
            <v>91438.793081399286</v>
          </cell>
        </row>
        <row r="178">
          <cell r="A178">
            <v>151</v>
          </cell>
          <cell r="K178">
            <v>92962.772966089266</v>
          </cell>
        </row>
        <row r="179">
          <cell r="A179">
            <v>152</v>
          </cell>
          <cell r="K179">
            <v>94512.152515524082</v>
          </cell>
        </row>
        <row r="180">
          <cell r="A180">
            <v>153</v>
          </cell>
          <cell r="K180">
            <v>96087.355057449488</v>
          </cell>
        </row>
        <row r="181">
          <cell r="A181">
            <v>154</v>
          </cell>
          <cell r="K181">
            <v>97688.810975073648</v>
          </cell>
        </row>
        <row r="182">
          <cell r="A182">
            <v>155</v>
          </cell>
          <cell r="K182">
            <v>99316.957824658195</v>
          </cell>
        </row>
        <row r="183">
          <cell r="A183">
            <v>156</v>
          </cell>
          <cell r="K183">
            <v>100972.24045506916</v>
          </cell>
        </row>
        <row r="184">
          <cell r="A184">
            <v>157</v>
          </cell>
          <cell r="K184">
            <v>102655.11112932031</v>
          </cell>
        </row>
        <row r="185">
          <cell r="A185">
            <v>158</v>
          </cell>
          <cell r="K185">
            <v>104366.02964814231</v>
          </cell>
        </row>
        <row r="186">
          <cell r="A186">
            <v>159</v>
          </cell>
          <cell r="K186">
            <v>106105.46347561134</v>
          </cell>
        </row>
        <row r="187">
          <cell r="A187">
            <v>160</v>
          </cell>
          <cell r="K187">
            <v>107873.88786687152</v>
          </cell>
        </row>
        <row r="188">
          <cell r="A188">
            <v>161</v>
          </cell>
          <cell r="K188">
            <v>109671.78599798604</v>
          </cell>
        </row>
        <row r="189">
          <cell r="A189">
            <v>162</v>
          </cell>
          <cell r="K189">
            <v>111499.64909795245</v>
          </cell>
        </row>
        <row r="190">
          <cell r="A190">
            <v>163</v>
          </cell>
          <cell r="K190">
            <v>113357.97658291832</v>
          </cell>
        </row>
        <row r="191">
          <cell r="A191">
            <v>164</v>
          </cell>
          <cell r="K191">
            <v>115247.27619263361</v>
          </cell>
        </row>
        <row r="192">
          <cell r="A192">
            <v>165</v>
          </cell>
          <cell r="K192">
            <v>117168.0641291775</v>
          </cell>
        </row>
        <row r="193">
          <cell r="A193">
            <v>166</v>
          </cell>
          <cell r="K193">
            <v>119120.86519799712</v>
          </cell>
        </row>
        <row r="194">
          <cell r="A194">
            <v>167</v>
          </cell>
          <cell r="K194">
            <v>121106.21295129706</v>
          </cell>
        </row>
        <row r="195">
          <cell r="A195">
            <v>168</v>
          </cell>
          <cell r="K195">
            <v>123124.64983381868</v>
          </cell>
        </row>
        <row r="196">
          <cell r="A196">
            <v>169</v>
          </cell>
          <cell r="K196">
            <v>125176.72733104898</v>
          </cell>
        </row>
        <row r="197">
          <cell r="A197">
            <v>170</v>
          </cell>
          <cell r="K197">
            <v>127263.0061198998</v>
          </cell>
        </row>
        <row r="198">
          <cell r="A198">
            <v>171</v>
          </cell>
          <cell r="K198">
            <v>129384.05622189812</v>
          </cell>
        </row>
        <row r="199">
          <cell r="A199">
            <v>172</v>
          </cell>
          <cell r="K199">
            <v>131540.45715892976</v>
          </cell>
        </row>
        <row r="200">
          <cell r="A200">
            <v>173</v>
          </cell>
          <cell r="K200">
            <v>133732.79811157857</v>
          </cell>
        </row>
        <row r="201">
          <cell r="A201">
            <v>174</v>
          </cell>
          <cell r="K201">
            <v>135961.67808010487</v>
          </cell>
        </row>
        <row r="202">
          <cell r="A202">
            <v>175</v>
          </cell>
          <cell r="K202">
            <v>138227.7060481066</v>
          </cell>
        </row>
        <row r="203">
          <cell r="A203">
            <v>176</v>
          </cell>
          <cell r="K203">
            <v>140531.50114890837</v>
          </cell>
        </row>
        <row r="204">
          <cell r="A204">
            <v>177</v>
          </cell>
          <cell r="K204">
            <v>142873.69283472351</v>
          </cell>
        </row>
        <row r="205">
          <cell r="A205">
            <v>178</v>
          </cell>
          <cell r="K205">
            <v>145254.92104863556</v>
          </cell>
        </row>
        <row r="206">
          <cell r="A206">
            <v>179</v>
          </cell>
          <cell r="K206">
            <v>147675.83639944615</v>
          </cell>
        </row>
        <row r="207">
          <cell r="A207">
            <v>180</v>
          </cell>
          <cell r="K207">
            <v>150137.1003394369</v>
          </cell>
        </row>
        <row r="208">
          <cell r="A208">
            <v>181</v>
          </cell>
          <cell r="K208">
            <v>152639.38534509417</v>
          </cell>
        </row>
        <row r="209">
          <cell r="A209">
            <v>182</v>
          </cell>
          <cell r="K209">
            <v>155183.3751008457</v>
          </cell>
        </row>
        <row r="210">
          <cell r="A210">
            <v>183</v>
          </cell>
          <cell r="K210">
            <v>157769.76468585979</v>
          </cell>
        </row>
        <row r="211">
          <cell r="A211">
            <v>184</v>
          </cell>
          <cell r="K211">
            <v>160399.26076395746</v>
          </cell>
        </row>
        <row r="212">
          <cell r="A212">
            <v>185</v>
          </cell>
          <cell r="K212">
            <v>163072.58177669006</v>
          </cell>
        </row>
        <row r="213">
          <cell r="A213">
            <v>186</v>
          </cell>
          <cell r="K213">
            <v>165790.45813963492</v>
          </cell>
        </row>
        <row r="214">
          <cell r="A214">
            <v>187</v>
          </cell>
          <cell r="K214">
            <v>168553.63244196214</v>
          </cell>
        </row>
        <row r="215">
          <cell r="A215">
            <v>188</v>
          </cell>
          <cell r="K215">
            <v>171362.85964932817</v>
          </cell>
        </row>
        <row r="216">
          <cell r="A216">
            <v>189</v>
          </cell>
          <cell r="K216">
            <v>174218.9073101503</v>
          </cell>
        </row>
        <row r="217">
          <cell r="A217">
            <v>190</v>
          </cell>
          <cell r="K217">
            <v>177122.55576531947</v>
          </cell>
        </row>
        <row r="218">
          <cell r="A218">
            <v>191</v>
          </cell>
          <cell r="K218">
            <v>180074.59836140811</v>
          </cell>
        </row>
        <row r="219">
          <cell r="A219">
            <v>192</v>
          </cell>
          <cell r="K219">
            <v>183075.84166743155</v>
          </cell>
        </row>
        <row r="220">
          <cell r="A220">
            <v>193</v>
          </cell>
          <cell r="K220">
            <v>186127.1056952221</v>
          </cell>
        </row>
        <row r="221">
          <cell r="A221">
            <v>194</v>
          </cell>
          <cell r="K221">
            <v>189229.22412347575</v>
          </cell>
        </row>
        <row r="222">
          <cell r="A222">
            <v>195</v>
          </cell>
          <cell r="K222">
            <v>192383.04452553371</v>
          </cell>
        </row>
        <row r="223">
          <cell r="A223">
            <v>196</v>
          </cell>
          <cell r="K223">
            <v>195589.42860095925</v>
          </cell>
        </row>
        <row r="224">
          <cell r="A224">
            <v>197</v>
          </cell>
          <cell r="K224">
            <v>198849.25241097523</v>
          </cell>
        </row>
        <row r="225">
          <cell r="A225">
            <v>198</v>
          </cell>
          <cell r="K225">
            <v>202163.4066178248</v>
          </cell>
        </row>
        <row r="226">
          <cell r="A226">
            <v>199</v>
          </cell>
          <cell r="K226">
            <v>205532.79672812187</v>
          </cell>
        </row>
        <row r="227">
          <cell r="A227">
            <v>200</v>
          </cell>
          <cell r="K227">
            <v>208958.34334025724</v>
          </cell>
        </row>
        <row r="228">
          <cell r="A228">
            <v>201</v>
          </cell>
          <cell r="K228">
            <v>212440.98239592821</v>
          </cell>
        </row>
        <row r="229">
          <cell r="A229">
            <v>202</v>
          </cell>
          <cell r="K229">
            <v>215981.66543586031</v>
          </cell>
        </row>
        <row r="230">
          <cell r="A230">
            <v>203</v>
          </cell>
          <cell r="K230">
            <v>219581.35985979129</v>
          </cell>
        </row>
        <row r="231">
          <cell r="A231">
            <v>204</v>
          </cell>
          <cell r="K231">
            <v>223241.0491907878</v>
          </cell>
        </row>
        <row r="232">
          <cell r="A232">
            <v>205</v>
          </cell>
          <cell r="K232">
            <v>226961.73334396756</v>
          </cell>
        </row>
        <row r="233">
          <cell r="A233">
            <v>206</v>
          </cell>
          <cell r="K233">
            <v>230744.42889970035</v>
          </cell>
        </row>
        <row r="234">
          <cell r="A234">
            <v>207</v>
          </cell>
          <cell r="K234">
            <v>234590.16938136201</v>
          </cell>
        </row>
        <row r="235">
          <cell r="A235">
            <v>208</v>
          </cell>
          <cell r="K235">
            <v>238500.00553771801</v>
          </cell>
        </row>
        <row r="236">
          <cell r="A236">
            <v>209</v>
          </cell>
          <cell r="K236">
            <v>242475.0056300133</v>
          </cell>
        </row>
        <row r="237">
          <cell r="A237">
            <v>210</v>
          </cell>
          <cell r="K237">
            <v>246516.25572384684</v>
          </cell>
        </row>
        <row r="238">
          <cell r="A238">
            <v>211</v>
          </cell>
          <cell r="K238">
            <v>250624.85998591091</v>
          </cell>
        </row>
        <row r="239">
          <cell r="A239">
            <v>212</v>
          </cell>
          <cell r="K239">
            <v>254801.94098567608</v>
          </cell>
        </row>
        <row r="240">
          <cell r="A240">
            <v>213</v>
          </cell>
          <cell r="K240">
            <v>259048.64000210399</v>
          </cell>
        </row>
        <row r="241">
          <cell r="A241">
            <v>214</v>
          </cell>
          <cell r="K241">
            <v>263366.11733547237</v>
          </cell>
        </row>
        <row r="242">
          <cell r="A242">
            <v>215</v>
          </cell>
          <cell r="K242">
            <v>267755.55262439692</v>
          </cell>
        </row>
        <row r="243">
          <cell r="A243">
            <v>216</v>
          </cell>
          <cell r="K243">
            <v>272218.14516813686</v>
          </cell>
        </row>
        <row r="244">
          <cell r="A244">
            <v>217</v>
          </cell>
          <cell r="K244">
            <v>276755.11425427248</v>
          </cell>
        </row>
        <row r="245">
          <cell r="A245">
            <v>218</v>
          </cell>
          <cell r="K245">
            <v>281367.6994918437</v>
          </cell>
        </row>
        <row r="246">
          <cell r="A246">
            <v>219</v>
          </cell>
          <cell r="K246">
            <v>286057.16115004104</v>
          </cell>
        </row>
        <row r="247">
          <cell r="A247">
            <v>220</v>
          </cell>
          <cell r="K247">
            <v>290824.78050254169</v>
          </cell>
        </row>
        <row r="248">
          <cell r="A248">
            <v>221</v>
          </cell>
          <cell r="K248">
            <v>295671.86017758405</v>
          </cell>
        </row>
        <row r="249">
          <cell r="A249">
            <v>222</v>
          </cell>
          <cell r="K249">
            <v>300599.72451387712</v>
          </cell>
        </row>
        <row r="250">
          <cell r="A250">
            <v>223</v>
          </cell>
          <cell r="K250">
            <v>305609.7199224417</v>
          </cell>
        </row>
        <row r="251">
          <cell r="A251">
            <v>224</v>
          </cell>
          <cell r="K251">
            <v>310703.21525448235</v>
          </cell>
        </row>
        <row r="252">
          <cell r="A252">
            <v>225</v>
          </cell>
          <cell r="K252">
            <v>315881.60217539041</v>
          </cell>
        </row>
        <row r="253">
          <cell r="A253">
            <v>226</v>
          </cell>
          <cell r="K253">
            <v>321146.29554498021</v>
          </cell>
        </row>
        <row r="254">
          <cell r="A254">
            <v>227</v>
          </cell>
          <cell r="K254">
            <v>326498.73380406317</v>
          </cell>
        </row>
        <row r="255">
          <cell r="A255">
            <v>228</v>
          </cell>
          <cell r="K255">
            <v>331940.37936746422</v>
          </cell>
        </row>
        <row r="256">
          <cell r="A256">
            <v>229</v>
          </cell>
          <cell r="K256">
            <v>337472.71902358858</v>
          </cell>
        </row>
        <row r="257">
          <cell r="A257">
            <v>230</v>
          </cell>
          <cell r="K257">
            <v>343097.26434064837</v>
          </cell>
        </row>
        <row r="258">
          <cell r="A258">
            <v>231</v>
          </cell>
          <cell r="K258">
            <v>348815.55207965919</v>
          </cell>
        </row>
        <row r="259">
          <cell r="A259">
            <v>232</v>
          </cell>
          <cell r="K259">
            <v>354629.14461432013</v>
          </cell>
        </row>
        <row r="260">
          <cell r="A260">
            <v>233</v>
          </cell>
          <cell r="K260">
            <v>360539.63035789214</v>
          </cell>
        </row>
        <row r="261">
          <cell r="A261">
            <v>234</v>
          </cell>
          <cell r="K261">
            <v>366548.62419719034</v>
          </cell>
        </row>
        <row r="262">
          <cell r="A262">
            <v>235</v>
          </cell>
          <cell r="K262">
            <v>372657.76793381013</v>
          </cell>
        </row>
        <row r="263">
          <cell r="A263">
            <v>236</v>
          </cell>
          <cell r="K263">
            <v>378868.7307327069</v>
          </cell>
        </row>
        <row r="264">
          <cell r="A264">
            <v>237</v>
          </cell>
          <cell r="K264">
            <v>385183.20957825199</v>
          </cell>
        </row>
        <row r="265">
          <cell r="A265">
            <v>238</v>
          </cell>
          <cell r="K265">
            <v>391602.9297378895</v>
          </cell>
        </row>
        <row r="266">
          <cell r="A266">
            <v>239</v>
          </cell>
          <cell r="K266">
            <v>398129.64523352095</v>
          </cell>
        </row>
        <row r="267">
          <cell r="A267">
            <v>240</v>
          </cell>
          <cell r="K267">
            <v>404765.1393207463</v>
          </cell>
        </row>
        <row r="268">
          <cell r="A268">
            <v>241</v>
          </cell>
          <cell r="K268">
            <v>411511.22497609205</v>
          </cell>
        </row>
        <row r="269">
          <cell r="A269">
            <v>242</v>
          </cell>
          <cell r="K269">
            <v>418369.7453923602</v>
          </cell>
        </row>
        <row r="270">
          <cell r="A270">
            <v>243</v>
          </cell>
          <cell r="K270">
            <v>425342.57448223286</v>
          </cell>
        </row>
        <row r="271">
          <cell r="A271">
            <v>244</v>
          </cell>
          <cell r="K271">
            <v>432431.61739027005</v>
          </cell>
        </row>
        <row r="272">
          <cell r="A272">
            <v>245</v>
          </cell>
          <cell r="K272">
            <v>439638.81101344124</v>
          </cell>
        </row>
        <row r="273">
          <cell r="A273">
            <v>246</v>
          </cell>
          <cell r="K273">
            <v>446966.12453033187</v>
          </cell>
        </row>
        <row r="274">
          <cell r="A274">
            <v>247</v>
          </cell>
          <cell r="K274">
            <v>454415.55993917066</v>
          </cell>
        </row>
        <row r="275">
          <cell r="A275">
            <v>248</v>
          </cell>
          <cell r="K275">
            <v>461989.15260482352</v>
          </cell>
        </row>
        <row r="276">
          <cell r="A276">
            <v>249</v>
          </cell>
          <cell r="K276">
            <v>469688.9718149039</v>
          </cell>
        </row>
        <row r="277">
          <cell r="A277">
            <v>250</v>
          </cell>
          <cell r="K277">
            <v>477517.12134515221</v>
          </cell>
        </row>
        <row r="278">
          <cell r="A278">
            <v>251</v>
          </cell>
          <cell r="K278">
            <v>485475.74003423809</v>
          </cell>
        </row>
        <row r="279">
          <cell r="A279">
            <v>252</v>
          </cell>
          <cell r="K279">
            <v>493567.00236814201</v>
          </cell>
        </row>
        <row r="280">
          <cell r="A280">
            <v>253</v>
          </cell>
          <cell r="K280">
            <v>501793.11907427764</v>
          </cell>
        </row>
        <row r="281">
          <cell r="A281">
            <v>254</v>
          </cell>
          <cell r="K281">
            <v>510156.33772551559</v>
          </cell>
        </row>
        <row r="282">
          <cell r="A282">
            <v>255</v>
          </cell>
          <cell r="K282">
            <v>518658.94335427415</v>
          </cell>
        </row>
        <row r="283">
          <cell r="A283">
            <v>256</v>
          </cell>
          <cell r="K283">
            <v>527303.25907684537</v>
          </cell>
        </row>
        <row r="284">
          <cell r="A284">
            <v>257</v>
          </cell>
          <cell r="K284">
            <v>536091.6467281261</v>
          </cell>
        </row>
        <row r="285">
          <cell r="A285">
            <v>258</v>
          </cell>
          <cell r="K285">
            <v>545026.50750692817</v>
          </cell>
        </row>
        <row r="286">
          <cell r="A286">
            <v>259</v>
          </cell>
          <cell r="K286">
            <v>554110.28263204359</v>
          </cell>
        </row>
        <row r="287">
          <cell r="A287">
            <v>260</v>
          </cell>
          <cell r="K287">
            <v>563345.45400924433</v>
          </cell>
        </row>
        <row r="288">
          <cell r="A288">
            <v>261</v>
          </cell>
          <cell r="K288">
            <v>572734.54490939842</v>
          </cell>
        </row>
        <row r="289">
          <cell r="A289">
            <v>262</v>
          </cell>
          <cell r="K289">
            <v>582280.12065788836</v>
          </cell>
        </row>
        <row r="290">
          <cell r="A290">
            <v>263</v>
          </cell>
          <cell r="K290">
            <v>591984.78933551977</v>
          </cell>
        </row>
        <row r="291">
          <cell r="A291">
            <v>264</v>
          </cell>
          <cell r="K291">
            <v>601851.2024911117</v>
          </cell>
        </row>
        <row r="292">
          <cell r="A292">
            <v>265</v>
          </cell>
          <cell r="K292">
            <v>611882.05586596357</v>
          </cell>
        </row>
        <row r="293">
          <cell r="A293">
            <v>266</v>
          </cell>
          <cell r="K293">
            <v>622080.0901303963</v>
          </cell>
        </row>
        <row r="294">
          <cell r="A294">
            <v>267</v>
          </cell>
          <cell r="K294">
            <v>632448.09163256944</v>
          </cell>
        </row>
        <row r="295">
          <cell r="A295">
            <v>268</v>
          </cell>
          <cell r="K295">
            <v>642988.89315977902</v>
          </cell>
        </row>
        <row r="296">
          <cell r="A296">
            <v>269</v>
          </cell>
          <cell r="K296">
            <v>653705.37471244205</v>
          </cell>
        </row>
        <row r="297">
          <cell r="A297">
            <v>270</v>
          </cell>
          <cell r="K297">
            <v>664600.46429098269</v>
          </cell>
        </row>
        <row r="298">
          <cell r="A298">
            <v>271</v>
          </cell>
          <cell r="K298">
            <v>675677.13869583234</v>
          </cell>
        </row>
        <row r="299">
          <cell r="A299">
            <v>272</v>
          </cell>
          <cell r="K299">
            <v>686938.42434076278</v>
          </cell>
        </row>
        <row r="300">
          <cell r="A300">
            <v>273</v>
          </cell>
          <cell r="K300">
            <v>698387.39807977551</v>
          </cell>
        </row>
        <row r="301">
          <cell r="A301">
            <v>274</v>
          </cell>
          <cell r="K301">
            <v>710027.18804777169</v>
          </cell>
        </row>
        <row r="302">
          <cell r="A302">
            <v>275</v>
          </cell>
          <cell r="K302">
            <v>721860.97451523459</v>
          </cell>
        </row>
        <row r="303">
          <cell r="A303">
            <v>276</v>
          </cell>
          <cell r="K303">
            <v>733891.99075715512</v>
          </cell>
        </row>
        <row r="304">
          <cell r="A304">
            <v>277</v>
          </cell>
          <cell r="K304">
            <v>746123.52393644094</v>
          </cell>
        </row>
        <row r="305">
          <cell r="A305">
            <v>278</v>
          </cell>
          <cell r="K305">
            <v>758558.91600204818</v>
          </cell>
        </row>
        <row r="306">
          <cell r="A306">
            <v>279</v>
          </cell>
          <cell r="K306">
            <v>771201.56460208225</v>
          </cell>
        </row>
        <row r="307">
          <cell r="A307">
            <v>280</v>
          </cell>
          <cell r="K307">
            <v>784054.92401211686</v>
          </cell>
        </row>
        <row r="308">
          <cell r="A308">
            <v>281</v>
          </cell>
          <cell r="K308">
            <v>797122.50607898552</v>
          </cell>
        </row>
        <row r="309">
          <cell r="A309">
            <v>282</v>
          </cell>
          <cell r="K309">
            <v>810407.88118030189</v>
          </cell>
        </row>
        <row r="310">
          <cell r="A310">
            <v>283</v>
          </cell>
          <cell r="K310">
            <v>823914.67919997347</v>
          </cell>
        </row>
        <row r="311">
          <cell r="A311">
            <v>284</v>
          </cell>
          <cell r="K311">
            <v>837646.59051997308</v>
          </cell>
        </row>
        <row r="312">
          <cell r="A312">
            <v>285</v>
          </cell>
          <cell r="K312">
            <v>851607.36702863919</v>
          </cell>
        </row>
        <row r="313">
          <cell r="A313">
            <v>286</v>
          </cell>
          <cell r="K313">
            <v>865800.82314578316</v>
          </cell>
        </row>
        <row r="314">
          <cell r="A314">
            <v>287</v>
          </cell>
          <cell r="K314">
            <v>880230.83686487959</v>
          </cell>
        </row>
        <row r="315">
          <cell r="A315">
            <v>288</v>
          </cell>
          <cell r="K315">
            <v>894901.35081262747</v>
          </cell>
        </row>
        <row r="316">
          <cell r="A316">
            <v>289</v>
          </cell>
          <cell r="K316">
            <v>909816.37332617119</v>
          </cell>
        </row>
        <row r="317">
          <cell r="A317">
            <v>290</v>
          </cell>
          <cell r="K317">
            <v>924979.97954827396</v>
          </cell>
        </row>
        <row r="318">
          <cell r="A318">
            <v>291</v>
          </cell>
          <cell r="K318">
            <v>940396.31254074513</v>
          </cell>
        </row>
        <row r="319">
          <cell r="A319">
            <v>292</v>
          </cell>
          <cell r="K319">
            <v>956069.58441642416</v>
          </cell>
        </row>
        <row r="320">
          <cell r="A320">
            <v>293</v>
          </cell>
          <cell r="K320">
            <v>972004.07749003114</v>
          </cell>
        </row>
        <row r="321">
          <cell r="A321">
            <v>294</v>
          </cell>
          <cell r="K321">
            <v>988204.14544819831</v>
          </cell>
        </row>
        <row r="322">
          <cell r="A322">
            <v>295</v>
          </cell>
          <cell r="K322">
            <v>1004674.2145390015</v>
          </cell>
        </row>
        <row r="323">
          <cell r="A323">
            <v>296</v>
          </cell>
          <cell r="K323">
            <v>1021418.7847813182</v>
          </cell>
        </row>
        <row r="324">
          <cell r="A324">
            <v>297</v>
          </cell>
          <cell r="K324">
            <v>1038442.43119434</v>
          </cell>
        </row>
        <row r="325">
          <cell r="A325">
            <v>298</v>
          </cell>
          <cell r="K325">
            <v>1055749.8050475789</v>
          </cell>
        </row>
        <row r="326">
          <cell r="A326">
            <v>299</v>
          </cell>
          <cell r="K326">
            <v>1073345.6351317051</v>
          </cell>
        </row>
        <row r="327">
          <cell r="A327">
            <v>300</v>
          </cell>
          <cell r="K327">
            <v>1091234.7290505669</v>
          </cell>
        </row>
        <row r="328">
          <cell r="A328">
            <v>301</v>
          </cell>
          <cell r="K328">
            <v>1109421.9745347428</v>
          </cell>
        </row>
        <row r="329">
          <cell r="A329">
            <v>302</v>
          </cell>
          <cell r="K329">
            <v>1127912.3407769885</v>
          </cell>
        </row>
        <row r="330">
          <cell r="A330">
            <v>303</v>
          </cell>
          <cell r="K330">
            <v>1146710.8797899382</v>
          </cell>
        </row>
        <row r="331">
          <cell r="A331">
            <v>304</v>
          </cell>
          <cell r="K331">
            <v>1165822.7277864371</v>
          </cell>
        </row>
        <row r="332">
          <cell r="A332">
            <v>305</v>
          </cell>
          <cell r="K332">
            <v>1185253.1065828777</v>
          </cell>
        </row>
        <row r="333">
          <cell r="A333">
            <v>306</v>
          </cell>
          <cell r="K333">
            <v>1205007.3250259256</v>
          </cell>
        </row>
        <row r="334">
          <cell r="A334">
            <v>307</v>
          </cell>
          <cell r="K334">
            <v>1225090.7804430241</v>
          </cell>
        </row>
        <row r="335">
          <cell r="A335">
            <v>308</v>
          </cell>
          <cell r="K335">
            <v>1245508.9601170744</v>
          </cell>
        </row>
        <row r="336">
          <cell r="A336">
            <v>309</v>
          </cell>
          <cell r="K336">
            <v>1266267.4427856922</v>
          </cell>
        </row>
        <row r="337">
          <cell r="A337">
            <v>310</v>
          </cell>
          <cell r="K337">
            <v>1287371.9001654536</v>
          </cell>
        </row>
        <row r="338">
          <cell r="A338">
            <v>311</v>
          </cell>
          <cell r="K338">
            <v>1308828.0985015444</v>
          </cell>
        </row>
        <row r="339">
          <cell r="A339">
            <v>312</v>
          </cell>
          <cell r="K339">
            <v>1330641.9001432366</v>
          </cell>
        </row>
        <row r="340">
          <cell r="A340">
            <v>313</v>
          </cell>
          <cell r="K340">
            <v>1352819.2651456241</v>
          </cell>
        </row>
        <row r="341">
          <cell r="A341">
            <v>314</v>
          </cell>
          <cell r="K341">
            <v>1375366.2528980509</v>
          </cell>
        </row>
        <row r="342">
          <cell r="A342">
            <v>315</v>
          </cell>
          <cell r="K342">
            <v>1398289.0237796851</v>
          </cell>
        </row>
        <row r="343">
          <cell r="A343">
            <v>316</v>
          </cell>
          <cell r="K343">
            <v>1421593.8408426798</v>
          </cell>
        </row>
        <row r="344">
          <cell r="A344">
            <v>317</v>
          </cell>
          <cell r="K344">
            <v>1445287.0715233912</v>
          </cell>
        </row>
        <row r="345">
          <cell r="A345">
            <v>318</v>
          </cell>
          <cell r="K345">
            <v>1469375.189382114</v>
          </cell>
        </row>
        <row r="346">
          <cell r="A346">
            <v>319</v>
          </cell>
          <cell r="K346">
            <v>1493864.7758718161</v>
          </cell>
        </row>
        <row r="347">
          <cell r="A347">
            <v>320</v>
          </cell>
          <cell r="K347">
            <v>1518762.5221363462</v>
          </cell>
        </row>
        <row r="348">
          <cell r="A348">
            <v>321</v>
          </cell>
          <cell r="K348">
            <v>1544075.2308386185</v>
          </cell>
        </row>
        <row r="349">
          <cell r="A349">
            <v>322</v>
          </cell>
          <cell r="K349">
            <v>1569809.8180192618</v>
          </cell>
        </row>
        <row r="350">
          <cell r="A350">
            <v>323</v>
          </cell>
          <cell r="K350">
            <v>1595973.3149862497</v>
          </cell>
        </row>
        <row r="351">
          <cell r="A351">
            <v>324</v>
          </cell>
          <cell r="K351">
            <v>1622572.8702360203</v>
          </cell>
        </row>
        <row r="352">
          <cell r="A352">
            <v>325</v>
          </cell>
          <cell r="K352">
            <v>1649615.7514066205</v>
          </cell>
        </row>
        <row r="353">
          <cell r="A353">
            <v>326</v>
          </cell>
          <cell r="K353">
            <v>1677109.3472633974</v>
          </cell>
        </row>
        <row r="354">
          <cell r="A354">
            <v>327</v>
          </cell>
          <cell r="K354">
            <v>1705061.1697177873</v>
          </cell>
        </row>
        <row r="355">
          <cell r="A355">
            <v>328</v>
          </cell>
          <cell r="K355">
            <v>1733478.8558797503</v>
          </cell>
        </row>
        <row r="356">
          <cell r="A356">
            <v>329</v>
          </cell>
          <cell r="K356">
            <v>1762370.1701444127</v>
          </cell>
        </row>
        <row r="357">
          <cell r="A357">
            <v>330</v>
          </cell>
          <cell r="K357">
            <v>1791743.006313486</v>
          </cell>
        </row>
        <row r="358">
          <cell r="A358">
            <v>331</v>
          </cell>
          <cell r="K358">
            <v>1821605.3897520441</v>
          </cell>
        </row>
        <row r="359">
          <cell r="A359">
            <v>332</v>
          </cell>
          <cell r="K359">
            <v>1851965.4795812448</v>
          </cell>
        </row>
        <row r="360">
          <cell r="A360">
            <v>333</v>
          </cell>
          <cell r="K360">
            <v>1882831.5709075988</v>
          </cell>
        </row>
        <row r="361">
          <cell r="A361">
            <v>334</v>
          </cell>
          <cell r="K361">
            <v>1914212.0970893919</v>
          </cell>
        </row>
        <row r="362">
          <cell r="A362">
            <v>335</v>
          </cell>
          <cell r="K362">
            <v>1946115.6320408818</v>
          </cell>
        </row>
        <row r="363">
          <cell r="A363">
            <v>336</v>
          </cell>
          <cell r="K363">
            <v>1978550.8925748963</v>
          </cell>
        </row>
        <row r="364">
          <cell r="A364">
            <v>337</v>
          </cell>
          <cell r="K364">
            <v>2011526.7407844779</v>
          </cell>
        </row>
        <row r="365">
          <cell r="A365">
            <v>338</v>
          </cell>
          <cell r="K365">
            <v>2045052.1864642191</v>
          </cell>
        </row>
        <row r="366">
          <cell r="A366">
            <v>339</v>
          </cell>
          <cell r="K366">
            <v>2079136.3895719559</v>
          </cell>
        </row>
        <row r="367">
          <cell r="A367">
            <v>340</v>
          </cell>
          <cell r="K367">
            <v>2113788.6627314882</v>
          </cell>
        </row>
        <row r="368">
          <cell r="A368">
            <v>341</v>
          </cell>
          <cell r="K368">
            <v>2149018.4737770129</v>
          </cell>
        </row>
        <row r="369">
          <cell r="A369">
            <v>342</v>
          </cell>
          <cell r="K369">
            <v>2184835.4483399629</v>
          </cell>
        </row>
        <row r="370">
          <cell r="A370">
            <v>343</v>
          </cell>
          <cell r="K370">
            <v>2221249.3724789624</v>
          </cell>
        </row>
        <row r="371">
          <cell r="A371">
            <v>344</v>
          </cell>
          <cell r="K371">
            <v>2258270.1953536114</v>
          </cell>
        </row>
        <row r="372">
          <cell r="A372">
            <v>345</v>
          </cell>
          <cell r="K372">
            <v>2295908.0319428383</v>
          </cell>
        </row>
        <row r="373">
          <cell r="A373">
            <v>346</v>
          </cell>
          <cell r="K373">
            <v>2334173.1658085519</v>
          </cell>
        </row>
        <row r="374">
          <cell r="A374">
            <v>347</v>
          </cell>
          <cell r="K374">
            <v>2373076.051905361</v>
          </cell>
        </row>
        <row r="375">
          <cell r="A375">
            <v>348</v>
          </cell>
          <cell r="K375">
            <v>2412627.3194371169</v>
          </cell>
        </row>
        <row r="376">
          <cell r="A376">
            <v>349</v>
          </cell>
          <cell r="K376">
            <v>2452837.7747610686</v>
          </cell>
        </row>
        <row r="377">
          <cell r="A377">
            <v>350</v>
          </cell>
          <cell r="K377">
            <v>2493718.4043404199</v>
          </cell>
        </row>
        <row r="378">
          <cell r="A378">
            <v>351</v>
          </cell>
          <cell r="K378">
            <v>2535280.3777460936</v>
          </cell>
        </row>
        <row r="379">
          <cell r="A379">
            <v>352</v>
          </cell>
          <cell r="K379">
            <v>2577535.0507085281</v>
          </cell>
        </row>
        <row r="380">
          <cell r="A380">
            <v>353</v>
          </cell>
          <cell r="K380">
            <v>2620493.9682203368</v>
          </cell>
        </row>
        <row r="381">
          <cell r="A381">
            <v>354</v>
          </cell>
          <cell r="K381">
            <v>2664168.8676906754</v>
          </cell>
        </row>
        <row r="382">
          <cell r="A382">
            <v>355</v>
          </cell>
          <cell r="K382">
            <v>2708571.6821521865</v>
          </cell>
        </row>
        <row r="383">
          <cell r="A383">
            <v>356</v>
          </cell>
          <cell r="K383">
            <v>2753714.5435213898</v>
          </cell>
        </row>
        <row r="384">
          <cell r="A384">
            <v>357</v>
          </cell>
          <cell r="K384">
            <v>2799609.7859134129</v>
          </cell>
        </row>
        <row r="385">
          <cell r="A385">
            <v>358</v>
          </cell>
          <cell r="K385">
            <v>2846269.9490119698</v>
          </cell>
        </row>
        <row r="386">
          <cell r="A386">
            <v>359</v>
          </cell>
          <cell r="K386">
            <v>2893707.7814955022</v>
          </cell>
        </row>
        <row r="387">
          <cell r="A387">
            <v>360</v>
          </cell>
          <cell r="K387">
            <v>2941936.2445204267</v>
          </cell>
        </row>
      </sheetData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9"/>
  <sheetViews>
    <sheetView showGridLines="0" tabSelected="1" zoomScale="87" workbookViewId="0">
      <selection activeCell="D22" sqref="D22:F22"/>
    </sheetView>
  </sheetViews>
  <sheetFormatPr baseColWidth="10" defaultColWidth="11" defaultRowHeight="15" x14ac:dyDescent="0.25"/>
  <cols>
    <col min="1" max="1" width="1.140625" customWidth="1"/>
    <col min="2" max="2" width="2.85546875" style="1" customWidth="1"/>
    <col min="3" max="3" width="39.5703125" customWidth="1"/>
    <col min="4" max="4" width="28.42578125" customWidth="1"/>
    <col min="5" max="5" width="22.140625" customWidth="1"/>
    <col min="6" max="6" width="19.42578125" customWidth="1"/>
    <col min="7" max="7" width="8" bestFit="1" customWidth="1"/>
    <col min="8" max="8" width="3.5703125" bestFit="1" customWidth="1"/>
    <col min="9" max="9" width="8" bestFit="1" customWidth="1"/>
    <col min="10" max="10" width="4.28515625" customWidth="1"/>
    <col min="11" max="11" width="8" bestFit="1" customWidth="1"/>
    <col min="12" max="12" width="3.5703125" bestFit="1" customWidth="1"/>
    <col min="13" max="13" width="8" bestFit="1" customWidth="1"/>
    <col min="14" max="14" width="3.5703125" bestFit="1" customWidth="1"/>
    <col min="15" max="15" width="8" bestFit="1" customWidth="1"/>
    <col min="16" max="16" width="3.5703125" bestFit="1" customWidth="1"/>
    <col min="17" max="17" width="8" bestFit="1" customWidth="1"/>
    <col min="18" max="18" width="3.5703125" bestFit="1" customWidth="1"/>
    <col min="19" max="19" width="8" bestFit="1" customWidth="1"/>
    <col min="20" max="20" width="3.5703125" customWidth="1"/>
    <col min="21" max="21" width="8" bestFit="1" customWidth="1"/>
    <col min="22" max="22" width="3.5703125" bestFit="1" customWidth="1"/>
    <col min="23" max="23" width="8.5703125" customWidth="1"/>
    <col min="24" max="24" width="4.140625" customWidth="1"/>
    <col min="25" max="25" width="8.5703125" customWidth="1"/>
    <col min="26" max="26" width="4.42578125" customWidth="1"/>
    <col min="27" max="27" width="8.5703125" customWidth="1"/>
    <col min="28" max="28" width="4.42578125" customWidth="1"/>
    <col min="29" max="29" width="8.85546875" customWidth="1"/>
    <col min="30" max="30" width="3.5703125" customWidth="1"/>
    <col min="31" max="31" width="8.7109375" customWidth="1"/>
    <col min="32" max="32" width="4.140625" customWidth="1"/>
    <col min="33" max="33" width="0.5703125" customWidth="1"/>
    <col min="34" max="46" width="11.42578125" customWidth="1"/>
  </cols>
  <sheetData>
    <row r="1" spans="2:32" ht="9.75" customHeight="1" x14ac:dyDescent="0.25"/>
    <row r="2" spans="2:32" ht="60" customHeight="1" x14ac:dyDescent="0.25">
      <c r="B2" s="84" t="s">
        <v>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6"/>
    </row>
    <row r="3" spans="2:32" x14ac:dyDescent="0.2">
      <c r="B3" s="87" t="s">
        <v>1</v>
      </c>
      <c r="C3" s="87" t="s">
        <v>2</v>
      </c>
      <c r="D3" s="89" t="s">
        <v>3</v>
      </c>
      <c r="E3" s="90"/>
      <c r="F3" s="91"/>
      <c r="G3" s="80" t="s">
        <v>4</v>
      </c>
      <c r="H3" s="81"/>
      <c r="I3" s="80" t="s">
        <v>5</v>
      </c>
      <c r="J3" s="81"/>
      <c r="K3" s="80" t="s">
        <v>6</v>
      </c>
      <c r="L3" s="81"/>
      <c r="M3" s="80" t="s">
        <v>7</v>
      </c>
      <c r="N3" s="81"/>
      <c r="O3" s="80" t="s">
        <v>8</v>
      </c>
      <c r="P3" s="81"/>
      <c r="Q3" s="80" t="s">
        <v>9</v>
      </c>
      <c r="R3" s="81"/>
      <c r="S3" s="80" t="s">
        <v>10</v>
      </c>
      <c r="T3" s="81"/>
      <c r="U3" s="80" t="s">
        <v>11</v>
      </c>
      <c r="V3" s="81"/>
      <c r="W3" s="80" t="s">
        <v>12</v>
      </c>
      <c r="X3" s="81"/>
      <c r="Y3" s="80" t="s">
        <v>13</v>
      </c>
      <c r="Z3" s="81"/>
      <c r="AA3" s="80" t="s">
        <v>14</v>
      </c>
      <c r="AB3" s="81"/>
      <c r="AC3" s="80" t="s">
        <v>15</v>
      </c>
      <c r="AD3" s="81"/>
      <c r="AE3" s="80" t="s">
        <v>16</v>
      </c>
      <c r="AF3" s="81"/>
    </row>
    <row r="4" spans="2:32" x14ac:dyDescent="0.25">
      <c r="B4" s="87"/>
      <c r="C4" s="88"/>
      <c r="D4" s="82" t="s">
        <v>17</v>
      </c>
      <c r="E4" s="78" t="s">
        <v>18</v>
      </c>
      <c r="F4" s="82" t="s">
        <v>19</v>
      </c>
      <c r="G4" s="77" t="s">
        <v>20</v>
      </c>
      <c r="H4" s="78" t="s">
        <v>21</v>
      </c>
      <c r="I4" s="77" t="s">
        <v>20</v>
      </c>
      <c r="J4" s="78" t="s">
        <v>21</v>
      </c>
      <c r="K4" s="77" t="s">
        <v>20</v>
      </c>
      <c r="L4" s="78" t="s">
        <v>21</v>
      </c>
      <c r="M4" s="77" t="s">
        <v>20</v>
      </c>
      <c r="N4" s="78" t="s">
        <v>21</v>
      </c>
      <c r="O4" s="77" t="s">
        <v>20</v>
      </c>
      <c r="P4" s="78" t="s">
        <v>21</v>
      </c>
      <c r="Q4" s="77" t="s">
        <v>20</v>
      </c>
      <c r="R4" s="78" t="s">
        <v>21</v>
      </c>
      <c r="S4" s="77" t="s">
        <v>20</v>
      </c>
      <c r="T4" s="78" t="s">
        <v>21</v>
      </c>
      <c r="U4" s="77" t="s">
        <v>20</v>
      </c>
      <c r="V4" s="78" t="s">
        <v>21</v>
      </c>
      <c r="W4" s="77" t="s">
        <v>20</v>
      </c>
      <c r="X4" s="78" t="s">
        <v>21</v>
      </c>
      <c r="Y4" s="77" t="s">
        <v>20</v>
      </c>
      <c r="Z4" s="78" t="s">
        <v>21</v>
      </c>
      <c r="AA4" s="77" t="s">
        <v>20</v>
      </c>
      <c r="AB4" s="78" t="s">
        <v>21</v>
      </c>
      <c r="AC4" s="77" t="s">
        <v>20</v>
      </c>
      <c r="AD4" s="78" t="s">
        <v>21</v>
      </c>
      <c r="AE4" s="77" t="s">
        <v>20</v>
      </c>
      <c r="AF4" s="78" t="s">
        <v>21</v>
      </c>
    </row>
    <row r="5" spans="2:32" s="2" customFormat="1" x14ac:dyDescent="0.25">
      <c r="B5" s="87"/>
      <c r="C5" s="88"/>
      <c r="D5" s="83"/>
      <c r="E5" s="78"/>
      <c r="F5" s="83"/>
      <c r="G5" s="77"/>
      <c r="H5" s="78"/>
      <c r="I5" s="77"/>
      <c r="J5" s="78"/>
      <c r="K5" s="77"/>
      <c r="L5" s="78"/>
      <c r="M5" s="77"/>
      <c r="N5" s="78"/>
      <c r="O5" s="77"/>
      <c r="P5" s="78"/>
      <c r="Q5" s="77"/>
      <c r="R5" s="78"/>
      <c r="S5" s="77"/>
      <c r="T5" s="78"/>
      <c r="U5" s="77"/>
      <c r="V5" s="78"/>
      <c r="W5" s="77"/>
      <c r="X5" s="78"/>
      <c r="Y5" s="77"/>
      <c r="Z5" s="78"/>
      <c r="AA5" s="77"/>
      <c r="AB5" s="78"/>
      <c r="AC5" s="77"/>
      <c r="AD5" s="78"/>
      <c r="AE5" s="77"/>
      <c r="AF5" s="78"/>
    </row>
    <row r="6" spans="2:32" x14ac:dyDescent="0.25">
      <c r="B6" s="3">
        <v>1</v>
      </c>
      <c r="C6" s="4" t="s">
        <v>22</v>
      </c>
      <c r="D6" s="5">
        <v>4.6296296296296294E-3</v>
      </c>
      <c r="E6" s="4">
        <v>1</v>
      </c>
      <c r="F6" s="6">
        <f>IFERROR(D6/E6,0)</f>
        <v>4.6296296296296294E-3</v>
      </c>
      <c r="G6" s="7">
        <f>IFERROR(D6/H6,0)</f>
        <v>2.3148148148148147E-3</v>
      </c>
      <c r="H6" s="8">
        <f>IFERROR(IF(AND($D$18=F6,D6&gt;0),E6+1,E6),0)</f>
        <v>2</v>
      </c>
      <c r="I6" s="9">
        <f>IFERROR(D6/J6,0)</f>
        <v>1.5432098765432098E-3</v>
      </c>
      <c r="J6" s="8">
        <f>IFERROR(IF(AND(G6=$G$18,D6&gt;0),H6+1,H6),0)</f>
        <v>3</v>
      </c>
      <c r="K6" s="9">
        <f>IFERROR(D6/L6,0)</f>
        <v>1.5432098765432098E-3</v>
      </c>
      <c r="L6" s="10">
        <f>IFERROR(IF(AND(I6=$I$18,D6&gt;0),J6+1,J6),0)</f>
        <v>3</v>
      </c>
      <c r="M6" s="9">
        <f>IFERROR(D6/N6,0)</f>
        <v>1.1574074074074073E-3</v>
      </c>
      <c r="N6" s="10">
        <f>IFERROR(IF(AND(K6=$K$18,D6&gt;0),L6+1,L6),0)</f>
        <v>4</v>
      </c>
      <c r="O6" s="9">
        <f>IFERROR(D6/P6,0)</f>
        <v>9.2592592592592585E-4</v>
      </c>
      <c r="P6" s="10">
        <f>IFERROR(IF(AND(M6=$M$18,D6&gt;0),N6+1,N6),0)</f>
        <v>5</v>
      </c>
      <c r="Q6" s="9">
        <f>IFERROR(D6/R6,0)</f>
        <v>7.716049382716049E-4</v>
      </c>
      <c r="R6" s="10">
        <f>IFERROR(IF(AND(D6&gt;0,O6=$O$18),P6+1,P6),0)</f>
        <v>6</v>
      </c>
      <c r="S6" s="9">
        <f>IFERROR(D6/T6,0)</f>
        <v>7.716049382716049E-4</v>
      </c>
      <c r="T6" s="8">
        <f>IFERROR(IF(AND(D6&gt;0,Q6=$Q$18),R6+1,R6),0)</f>
        <v>6</v>
      </c>
      <c r="U6" s="9">
        <f>IFERROR(D6/V6,0)</f>
        <v>6.6137566137566134E-4</v>
      </c>
      <c r="V6" s="8">
        <f>IFERROR(IF(AND(D6&gt;0,S6=$S$18),T6+1,T6),0)</f>
        <v>7</v>
      </c>
      <c r="W6" s="9">
        <f>IFERROR(D6/X6,0)</f>
        <v>5.7870370370370367E-4</v>
      </c>
      <c r="X6" s="10">
        <f>IFERROR(IF(AND(D6&gt;0,U6=$U$18),V6+1,V6),0)</f>
        <v>8</v>
      </c>
      <c r="Y6" s="9">
        <f>IFERROR(D6/Z6,0)</f>
        <v>5.1440329218106989E-4</v>
      </c>
      <c r="Z6" s="10">
        <f>IFERROR(IF(AND(D6&gt;0,W6=$W$18),X6+1,X6),0)</f>
        <v>9</v>
      </c>
      <c r="AA6" s="9">
        <f>IFERROR(D6/AB6,0)</f>
        <v>5.1440329218106989E-4</v>
      </c>
      <c r="AB6" s="10">
        <f>IFERROR(IF(AND(D6&gt;0,Y6=$Y$18),Z6+1,Z6),0)</f>
        <v>9</v>
      </c>
      <c r="AC6" s="9">
        <f>IFERROR(D6/AD6,0)</f>
        <v>4.6296296296296293E-4</v>
      </c>
      <c r="AD6" s="8">
        <f>IFERROR(IF(AND(D6&gt;0,AA6=$AA$18),AB6+1,AB6),0)</f>
        <v>10</v>
      </c>
      <c r="AE6" s="9">
        <f>IFERROR(D6/AF6,0)</f>
        <v>4.2087542087542086E-4</v>
      </c>
      <c r="AF6" s="8">
        <f>IFERROR(IF(AND(D6&gt;0,AC6=$AC$18),AD6+1,AD6),0)</f>
        <v>11</v>
      </c>
    </row>
    <row r="7" spans="2:32" x14ac:dyDescent="0.25">
      <c r="B7" s="11">
        <v>2</v>
      </c>
      <c r="C7" s="4" t="s">
        <v>23</v>
      </c>
      <c r="D7" s="5">
        <v>2.7777777777777778E-4</v>
      </c>
      <c r="E7" s="4">
        <v>1</v>
      </c>
      <c r="F7" s="6">
        <f t="shared" ref="F7:F16" si="0">IFERROR(D7/E7,0)</f>
        <v>2.7777777777777778E-4</v>
      </c>
      <c r="G7" s="7">
        <f t="shared" ref="G7:G16" si="1">IFERROR(D7/H7,0)</f>
        <v>2.7777777777777778E-4</v>
      </c>
      <c r="H7" s="8">
        <f t="shared" ref="H7:H16" si="2">IFERROR(IF(AND($D$18=F7,D7&gt;0),E7+1,E7),0)</f>
        <v>1</v>
      </c>
      <c r="I7" s="9">
        <f t="shared" ref="I7:I16" si="3">IFERROR(D7/J7,0)</f>
        <v>2.7777777777777778E-4</v>
      </c>
      <c r="J7" s="8">
        <f t="shared" ref="J7:J16" si="4">IFERROR(IF(AND(G7=$G$18,D7&gt;0),H7+1,H7),0)</f>
        <v>1</v>
      </c>
      <c r="K7" s="9">
        <f t="shared" ref="K7:K16" si="5">IFERROR(D7/L7,0)</f>
        <v>2.7777777777777778E-4</v>
      </c>
      <c r="L7" s="10">
        <f t="shared" ref="L7:L16" si="6">IFERROR(IF(AND(I7=$I$18,D7&gt;0),J7+1,J7),0)</f>
        <v>1</v>
      </c>
      <c r="M7" s="9">
        <f t="shared" ref="M7:M16" si="7">IFERROR(D7/N7,0)</f>
        <v>2.7777777777777778E-4</v>
      </c>
      <c r="N7" s="10">
        <f t="shared" ref="N7:N16" si="8">IFERROR(IF(AND(K7=$K$18,D7&gt;0),L7+1,L7),0)</f>
        <v>1</v>
      </c>
      <c r="O7" s="9">
        <f t="shared" ref="O7:O16" si="9">IFERROR(D7/P7,0)</f>
        <v>2.7777777777777778E-4</v>
      </c>
      <c r="P7" s="10">
        <f t="shared" ref="P7:P16" si="10">IFERROR(IF(AND(M7=$M$18,D7&gt;0),N7+1,N7),0)</f>
        <v>1</v>
      </c>
      <c r="Q7" s="9">
        <f t="shared" ref="Q7:Q16" si="11">IFERROR(D7/R7,0)</f>
        <v>2.7777777777777778E-4</v>
      </c>
      <c r="R7" s="10">
        <f t="shared" ref="R7:R16" si="12">IFERROR(IF(AND(D7&gt;0,O7=$O$18),P7+1,P7),0)</f>
        <v>1</v>
      </c>
      <c r="S7" s="9">
        <f t="shared" ref="S7:S16" si="13">IFERROR(D7/T7,0)</f>
        <v>2.7777777777777778E-4</v>
      </c>
      <c r="T7" s="8">
        <f t="shared" ref="T7:T16" si="14">IFERROR(IF(AND(D7&gt;0,Q7=$Q$18),R7+1,R7),0)</f>
        <v>1</v>
      </c>
      <c r="U7" s="9">
        <f t="shared" ref="U7:U16" si="15">IFERROR(D7/V7,0)</f>
        <v>2.7777777777777778E-4</v>
      </c>
      <c r="V7" s="8">
        <f t="shared" ref="V7:V16" si="16">IFERROR(IF(AND(D7&gt;0,S7=$S$18),T7+1,T7),0)</f>
        <v>1</v>
      </c>
      <c r="W7" s="9">
        <f t="shared" ref="W7:W16" si="17">IFERROR(D7/X7,0)</f>
        <v>2.7777777777777778E-4</v>
      </c>
      <c r="X7" s="10">
        <f t="shared" ref="X7:X16" si="18">IFERROR(IF(AND(D7&gt;0,U7=$U$18),V7+1,V7),0)</f>
        <v>1</v>
      </c>
      <c r="Y7" s="9">
        <f t="shared" ref="Y7:Y16" si="19">IFERROR(D7/Z7,0)</f>
        <v>2.7777777777777778E-4</v>
      </c>
      <c r="Z7" s="10">
        <f t="shared" ref="Z7:Z16" si="20">IFERROR(IF(AND(D7&gt;0,W7=$W$18),X7+1,X7),0)</f>
        <v>1</v>
      </c>
      <c r="AA7" s="9">
        <f t="shared" ref="AA7:AA16" si="21">IFERROR(D7/AB7,0)</f>
        <v>2.7777777777777778E-4</v>
      </c>
      <c r="AB7" s="10">
        <f t="shared" ref="AB7:AB16" si="22">IFERROR(IF(AND(D7&gt;0,Y7=$Y$18),Z7+1,Z7),0)</f>
        <v>1</v>
      </c>
      <c r="AC7" s="9">
        <f t="shared" ref="AC7:AC16" si="23">IFERROR(D7/AD7,0)</f>
        <v>2.7777777777777778E-4</v>
      </c>
      <c r="AD7" s="8">
        <f t="shared" ref="AD7:AD16" si="24">IFERROR(IF(AND(D7&gt;0,AA7=$AA$18),AB7+1,AB7),0)</f>
        <v>1</v>
      </c>
      <c r="AE7" s="9">
        <f t="shared" ref="AE7:AE16" si="25">IFERROR(D7/AF7,0)</f>
        <v>2.7777777777777778E-4</v>
      </c>
      <c r="AF7" s="8">
        <f t="shared" ref="AF7:AF16" si="26">IFERROR(IF(AND(D7&gt;0,AC7=$AC$18),AD7+1,AD7),0)</f>
        <v>1</v>
      </c>
    </row>
    <row r="8" spans="2:32" x14ac:dyDescent="0.25">
      <c r="B8" s="11">
        <v>3</v>
      </c>
      <c r="C8" s="4" t="s">
        <v>24</v>
      </c>
      <c r="D8" s="5">
        <v>3.1250000000000001E-4</v>
      </c>
      <c r="E8" s="4">
        <v>1</v>
      </c>
      <c r="F8" s="6">
        <f t="shared" si="0"/>
        <v>3.1250000000000001E-4</v>
      </c>
      <c r="G8" s="7">
        <f t="shared" si="1"/>
        <v>3.1250000000000001E-4</v>
      </c>
      <c r="H8" s="8">
        <f t="shared" si="2"/>
        <v>1</v>
      </c>
      <c r="I8" s="9">
        <f t="shared" si="3"/>
        <v>3.1250000000000001E-4</v>
      </c>
      <c r="J8" s="8">
        <f t="shared" si="4"/>
        <v>1</v>
      </c>
      <c r="K8" s="9">
        <f t="shared" si="5"/>
        <v>3.1250000000000001E-4</v>
      </c>
      <c r="L8" s="10">
        <f t="shared" si="6"/>
        <v>1</v>
      </c>
      <c r="M8" s="9">
        <f t="shared" si="7"/>
        <v>3.1250000000000001E-4</v>
      </c>
      <c r="N8" s="10">
        <f t="shared" si="8"/>
        <v>1</v>
      </c>
      <c r="O8" s="9">
        <f t="shared" si="9"/>
        <v>3.1250000000000001E-4</v>
      </c>
      <c r="P8" s="10">
        <f t="shared" si="10"/>
        <v>1</v>
      </c>
      <c r="Q8" s="9">
        <f t="shared" si="11"/>
        <v>3.1250000000000001E-4</v>
      </c>
      <c r="R8" s="10">
        <f t="shared" si="12"/>
        <v>1</v>
      </c>
      <c r="S8" s="9">
        <f t="shared" si="13"/>
        <v>3.1250000000000001E-4</v>
      </c>
      <c r="T8" s="8">
        <f t="shared" si="14"/>
        <v>1</v>
      </c>
      <c r="U8" s="9">
        <f t="shared" si="15"/>
        <v>3.1250000000000001E-4</v>
      </c>
      <c r="V8" s="8">
        <f t="shared" si="16"/>
        <v>1</v>
      </c>
      <c r="W8" s="9">
        <f t="shared" si="17"/>
        <v>3.1250000000000001E-4</v>
      </c>
      <c r="X8" s="10">
        <f t="shared" si="18"/>
        <v>1</v>
      </c>
      <c r="Y8" s="9">
        <f t="shared" si="19"/>
        <v>3.1250000000000001E-4</v>
      </c>
      <c r="Z8" s="10">
        <f t="shared" si="20"/>
        <v>1</v>
      </c>
      <c r="AA8" s="9">
        <f t="shared" si="21"/>
        <v>3.1250000000000001E-4</v>
      </c>
      <c r="AB8" s="10">
        <f t="shared" si="22"/>
        <v>1</v>
      </c>
      <c r="AC8" s="9">
        <f t="shared" si="23"/>
        <v>3.1250000000000001E-4</v>
      </c>
      <c r="AD8" s="8">
        <f t="shared" si="24"/>
        <v>1</v>
      </c>
      <c r="AE8" s="9">
        <f t="shared" si="25"/>
        <v>3.1250000000000001E-4</v>
      </c>
      <c r="AF8" s="8">
        <f t="shared" si="26"/>
        <v>1</v>
      </c>
    </row>
    <row r="9" spans="2:32" x14ac:dyDescent="0.25">
      <c r="B9" s="11">
        <v>4</v>
      </c>
      <c r="C9" s="4" t="s">
        <v>25</v>
      </c>
      <c r="D9" s="5">
        <v>2.3148148148148147E-5</v>
      </c>
      <c r="E9" s="4">
        <v>1</v>
      </c>
      <c r="F9" s="6">
        <f t="shared" si="0"/>
        <v>2.3148148148148147E-5</v>
      </c>
      <c r="G9" s="7">
        <f t="shared" si="1"/>
        <v>2.3148148148148147E-5</v>
      </c>
      <c r="H9" s="8">
        <f t="shared" si="2"/>
        <v>1</v>
      </c>
      <c r="I9" s="9">
        <f t="shared" si="3"/>
        <v>2.3148148148148147E-5</v>
      </c>
      <c r="J9" s="8">
        <f t="shared" si="4"/>
        <v>1</v>
      </c>
      <c r="K9" s="9">
        <f t="shared" si="5"/>
        <v>2.3148148148148147E-5</v>
      </c>
      <c r="L9" s="10">
        <f t="shared" si="6"/>
        <v>1</v>
      </c>
      <c r="M9" s="9">
        <f t="shared" si="7"/>
        <v>2.3148148148148147E-5</v>
      </c>
      <c r="N9" s="10">
        <f t="shared" si="8"/>
        <v>1</v>
      </c>
      <c r="O9" s="9">
        <f t="shared" si="9"/>
        <v>2.3148148148148147E-5</v>
      </c>
      <c r="P9" s="10">
        <f t="shared" si="10"/>
        <v>1</v>
      </c>
      <c r="Q9" s="9">
        <f t="shared" si="11"/>
        <v>2.3148148148148147E-5</v>
      </c>
      <c r="R9" s="10">
        <f t="shared" si="12"/>
        <v>1</v>
      </c>
      <c r="S9" s="9">
        <f t="shared" si="13"/>
        <v>2.3148148148148147E-5</v>
      </c>
      <c r="T9" s="8">
        <f t="shared" si="14"/>
        <v>1</v>
      </c>
      <c r="U9" s="9">
        <f t="shared" si="15"/>
        <v>2.3148148148148147E-5</v>
      </c>
      <c r="V9" s="8">
        <f t="shared" si="16"/>
        <v>1</v>
      </c>
      <c r="W9" s="9">
        <f t="shared" si="17"/>
        <v>2.3148148148148147E-5</v>
      </c>
      <c r="X9" s="10">
        <f t="shared" si="18"/>
        <v>1</v>
      </c>
      <c r="Y9" s="9">
        <f t="shared" si="19"/>
        <v>2.3148148148148147E-5</v>
      </c>
      <c r="Z9" s="10">
        <f t="shared" si="20"/>
        <v>1</v>
      </c>
      <c r="AA9" s="9">
        <f t="shared" si="21"/>
        <v>2.3148148148148147E-5</v>
      </c>
      <c r="AB9" s="10">
        <f t="shared" si="22"/>
        <v>1</v>
      </c>
      <c r="AC9" s="9">
        <f t="shared" si="23"/>
        <v>2.3148148148148147E-5</v>
      </c>
      <c r="AD9" s="8">
        <f t="shared" si="24"/>
        <v>1</v>
      </c>
      <c r="AE9" s="9">
        <f t="shared" si="25"/>
        <v>2.3148148148148147E-5</v>
      </c>
      <c r="AF9" s="8">
        <f t="shared" si="26"/>
        <v>1</v>
      </c>
    </row>
    <row r="10" spans="2:32" x14ac:dyDescent="0.25">
      <c r="B10" s="11">
        <v>5</v>
      </c>
      <c r="C10" s="4" t="s">
        <v>26</v>
      </c>
      <c r="D10" s="5">
        <v>2.8935185185185184E-4</v>
      </c>
      <c r="E10" s="4">
        <v>1</v>
      </c>
      <c r="F10" s="6">
        <f t="shared" si="0"/>
        <v>2.8935185185185184E-4</v>
      </c>
      <c r="G10" s="7">
        <f t="shared" si="1"/>
        <v>2.8935185185185184E-4</v>
      </c>
      <c r="H10" s="8">
        <f t="shared" si="2"/>
        <v>1</v>
      </c>
      <c r="I10" s="9">
        <f t="shared" si="3"/>
        <v>2.8935185185185184E-4</v>
      </c>
      <c r="J10" s="8">
        <f t="shared" si="4"/>
        <v>1</v>
      </c>
      <c r="K10" s="9">
        <f t="shared" si="5"/>
        <v>2.8935185185185184E-4</v>
      </c>
      <c r="L10" s="10">
        <f t="shared" si="6"/>
        <v>1</v>
      </c>
      <c r="M10" s="9">
        <f t="shared" si="7"/>
        <v>2.8935185185185184E-4</v>
      </c>
      <c r="N10" s="10">
        <f t="shared" si="8"/>
        <v>1</v>
      </c>
      <c r="O10" s="9">
        <f t="shared" si="9"/>
        <v>2.8935185185185184E-4</v>
      </c>
      <c r="P10" s="10">
        <f t="shared" si="10"/>
        <v>1</v>
      </c>
      <c r="Q10" s="9">
        <f t="shared" si="11"/>
        <v>2.8935185185185184E-4</v>
      </c>
      <c r="R10" s="10">
        <f t="shared" si="12"/>
        <v>1</v>
      </c>
      <c r="S10" s="9">
        <f t="shared" si="13"/>
        <v>2.8935185185185184E-4</v>
      </c>
      <c r="T10" s="8">
        <f t="shared" si="14"/>
        <v>1</v>
      </c>
      <c r="U10" s="9">
        <f t="shared" si="15"/>
        <v>2.8935185185185184E-4</v>
      </c>
      <c r="V10" s="8">
        <f t="shared" si="16"/>
        <v>1</v>
      </c>
      <c r="W10" s="9">
        <f t="shared" si="17"/>
        <v>2.8935185185185184E-4</v>
      </c>
      <c r="X10" s="10">
        <f t="shared" si="18"/>
        <v>1</v>
      </c>
      <c r="Y10" s="9">
        <f t="shared" si="19"/>
        <v>2.8935185185185184E-4</v>
      </c>
      <c r="Z10" s="10">
        <f t="shared" si="20"/>
        <v>1</v>
      </c>
      <c r="AA10" s="9">
        <f t="shared" si="21"/>
        <v>2.8935185185185184E-4</v>
      </c>
      <c r="AB10" s="10">
        <f t="shared" si="22"/>
        <v>1</v>
      </c>
      <c r="AC10" s="9">
        <f t="shared" si="23"/>
        <v>2.8935185185185184E-4</v>
      </c>
      <c r="AD10" s="8">
        <f t="shared" si="24"/>
        <v>1</v>
      </c>
      <c r="AE10" s="9">
        <f t="shared" si="25"/>
        <v>2.8935185185185184E-4</v>
      </c>
      <c r="AF10" s="8">
        <f t="shared" si="26"/>
        <v>1</v>
      </c>
    </row>
    <row r="11" spans="2:32" x14ac:dyDescent="0.25">
      <c r="B11" s="11">
        <v>6</v>
      </c>
      <c r="C11" s="4" t="s">
        <v>27</v>
      </c>
      <c r="D11" s="5">
        <v>5.4398148148148144E-4</v>
      </c>
      <c r="E11" s="4">
        <v>1</v>
      </c>
      <c r="F11" s="6">
        <f t="shared" si="0"/>
        <v>5.4398148148148144E-4</v>
      </c>
      <c r="G11" s="7">
        <f t="shared" si="1"/>
        <v>5.4398148148148144E-4</v>
      </c>
      <c r="H11" s="8">
        <f t="shared" si="2"/>
        <v>1</v>
      </c>
      <c r="I11" s="9">
        <f t="shared" si="3"/>
        <v>5.4398148148148144E-4</v>
      </c>
      <c r="J11" s="8">
        <f t="shared" si="4"/>
        <v>1</v>
      </c>
      <c r="K11" s="9">
        <f t="shared" si="5"/>
        <v>5.4398148148148144E-4</v>
      </c>
      <c r="L11" s="10">
        <f t="shared" si="6"/>
        <v>1</v>
      </c>
      <c r="M11" s="9">
        <f t="shared" si="7"/>
        <v>5.4398148148148144E-4</v>
      </c>
      <c r="N11" s="10">
        <f t="shared" si="8"/>
        <v>1</v>
      </c>
      <c r="O11" s="9">
        <f t="shared" si="9"/>
        <v>5.4398148148148144E-4</v>
      </c>
      <c r="P11" s="10">
        <f t="shared" si="10"/>
        <v>1</v>
      </c>
      <c r="Q11" s="9">
        <f t="shared" si="11"/>
        <v>5.4398148148148144E-4</v>
      </c>
      <c r="R11" s="10">
        <f t="shared" si="12"/>
        <v>1</v>
      </c>
      <c r="S11" s="9">
        <f t="shared" si="13"/>
        <v>5.4398148148148144E-4</v>
      </c>
      <c r="T11" s="8">
        <f t="shared" si="14"/>
        <v>1</v>
      </c>
      <c r="U11" s="9">
        <f t="shared" si="15"/>
        <v>5.4398148148148144E-4</v>
      </c>
      <c r="V11" s="8">
        <f t="shared" si="16"/>
        <v>1</v>
      </c>
      <c r="W11" s="9">
        <f t="shared" si="17"/>
        <v>5.4398148148148144E-4</v>
      </c>
      <c r="X11" s="10">
        <f t="shared" si="18"/>
        <v>1</v>
      </c>
      <c r="Y11" s="9">
        <f t="shared" si="19"/>
        <v>5.4398148148148144E-4</v>
      </c>
      <c r="Z11" s="10">
        <f t="shared" si="20"/>
        <v>1</v>
      </c>
      <c r="AA11" s="9">
        <f t="shared" si="21"/>
        <v>2.7199074074074072E-4</v>
      </c>
      <c r="AB11" s="10">
        <f t="shared" si="22"/>
        <v>2</v>
      </c>
      <c r="AC11" s="9">
        <f t="shared" si="23"/>
        <v>2.7199074074074072E-4</v>
      </c>
      <c r="AD11" s="8">
        <f t="shared" si="24"/>
        <v>2</v>
      </c>
      <c r="AE11" s="9">
        <f t="shared" si="25"/>
        <v>2.7199074074074072E-4</v>
      </c>
      <c r="AF11" s="8">
        <f t="shared" si="26"/>
        <v>2</v>
      </c>
    </row>
    <row r="12" spans="2:32" x14ac:dyDescent="0.25">
      <c r="B12" s="11">
        <v>7</v>
      </c>
      <c r="C12" s="4" t="s">
        <v>28</v>
      </c>
      <c r="D12" s="5">
        <v>2.3148148148148147E-5</v>
      </c>
      <c r="E12" s="4">
        <v>1</v>
      </c>
      <c r="F12" s="6">
        <f>IFERROR(D12/E12,0)</f>
        <v>2.3148148148148147E-5</v>
      </c>
      <c r="G12" s="7">
        <f t="shared" si="1"/>
        <v>2.3148148148148147E-5</v>
      </c>
      <c r="H12" s="8">
        <f t="shared" si="2"/>
        <v>1</v>
      </c>
      <c r="I12" s="9">
        <f t="shared" si="3"/>
        <v>2.3148148148148147E-5</v>
      </c>
      <c r="J12" s="8">
        <f t="shared" si="4"/>
        <v>1</v>
      </c>
      <c r="K12" s="9">
        <f t="shared" si="5"/>
        <v>2.3148148148148147E-5</v>
      </c>
      <c r="L12" s="10">
        <f t="shared" si="6"/>
        <v>1</v>
      </c>
      <c r="M12" s="9">
        <f t="shared" si="7"/>
        <v>2.3148148148148147E-5</v>
      </c>
      <c r="N12" s="10">
        <f t="shared" si="8"/>
        <v>1</v>
      </c>
      <c r="O12" s="9">
        <f t="shared" si="9"/>
        <v>2.3148148148148147E-5</v>
      </c>
      <c r="P12" s="10">
        <f t="shared" si="10"/>
        <v>1</v>
      </c>
      <c r="Q12" s="9">
        <f t="shared" si="11"/>
        <v>2.3148148148148147E-5</v>
      </c>
      <c r="R12" s="10">
        <f t="shared" si="12"/>
        <v>1</v>
      </c>
      <c r="S12" s="9">
        <f t="shared" si="13"/>
        <v>2.3148148148148147E-5</v>
      </c>
      <c r="T12" s="8">
        <f t="shared" si="14"/>
        <v>1</v>
      </c>
      <c r="U12" s="9">
        <f t="shared" si="15"/>
        <v>2.3148148148148147E-5</v>
      </c>
      <c r="V12" s="8">
        <f t="shared" si="16"/>
        <v>1</v>
      </c>
      <c r="W12" s="9">
        <f t="shared" si="17"/>
        <v>2.3148148148148147E-5</v>
      </c>
      <c r="X12" s="10">
        <f t="shared" si="18"/>
        <v>1</v>
      </c>
      <c r="Y12" s="9">
        <f t="shared" si="19"/>
        <v>2.3148148148148147E-5</v>
      </c>
      <c r="Z12" s="10">
        <f t="shared" si="20"/>
        <v>1</v>
      </c>
      <c r="AA12" s="9">
        <f t="shared" si="21"/>
        <v>2.3148148148148147E-5</v>
      </c>
      <c r="AB12" s="10">
        <f t="shared" si="22"/>
        <v>1</v>
      </c>
      <c r="AC12" s="9">
        <f t="shared" si="23"/>
        <v>2.3148148148148147E-5</v>
      </c>
      <c r="AD12" s="8">
        <f t="shared" si="24"/>
        <v>1</v>
      </c>
      <c r="AE12" s="9">
        <f t="shared" si="25"/>
        <v>2.3148148148148147E-5</v>
      </c>
      <c r="AF12" s="8">
        <f t="shared" si="26"/>
        <v>1</v>
      </c>
    </row>
    <row r="13" spans="2:32" x14ac:dyDescent="0.25">
      <c r="B13" s="11">
        <v>8</v>
      </c>
      <c r="C13" s="4" t="s">
        <v>29</v>
      </c>
      <c r="D13" s="5">
        <v>4.6296296296296294E-5</v>
      </c>
      <c r="E13" s="4">
        <v>1</v>
      </c>
      <c r="F13" s="6">
        <f t="shared" si="0"/>
        <v>4.6296296296296294E-5</v>
      </c>
      <c r="G13" s="7">
        <f t="shared" si="1"/>
        <v>4.6296296296296294E-5</v>
      </c>
      <c r="H13" s="8">
        <f t="shared" si="2"/>
        <v>1</v>
      </c>
      <c r="I13" s="9">
        <f t="shared" si="3"/>
        <v>4.6296296296296294E-5</v>
      </c>
      <c r="J13" s="8">
        <f t="shared" si="4"/>
        <v>1</v>
      </c>
      <c r="K13" s="9">
        <f t="shared" si="5"/>
        <v>4.6296296296296294E-5</v>
      </c>
      <c r="L13" s="10">
        <f t="shared" si="6"/>
        <v>1</v>
      </c>
      <c r="M13" s="9">
        <f t="shared" si="7"/>
        <v>4.6296296296296294E-5</v>
      </c>
      <c r="N13" s="10">
        <f t="shared" si="8"/>
        <v>1</v>
      </c>
      <c r="O13" s="9">
        <f t="shared" si="9"/>
        <v>4.6296296296296294E-5</v>
      </c>
      <c r="P13" s="10">
        <f t="shared" si="10"/>
        <v>1</v>
      </c>
      <c r="Q13" s="9">
        <f t="shared" si="11"/>
        <v>4.6296296296296294E-5</v>
      </c>
      <c r="R13" s="10">
        <f t="shared" si="12"/>
        <v>1</v>
      </c>
      <c r="S13" s="9">
        <f t="shared" si="13"/>
        <v>4.6296296296296294E-5</v>
      </c>
      <c r="T13" s="8">
        <f t="shared" si="14"/>
        <v>1</v>
      </c>
      <c r="U13" s="9">
        <f t="shared" si="15"/>
        <v>4.6296296296296294E-5</v>
      </c>
      <c r="V13" s="8">
        <f t="shared" si="16"/>
        <v>1</v>
      </c>
      <c r="W13" s="9">
        <f t="shared" si="17"/>
        <v>4.6296296296296294E-5</v>
      </c>
      <c r="X13" s="10">
        <f t="shared" si="18"/>
        <v>1</v>
      </c>
      <c r="Y13" s="9">
        <f t="shared" si="19"/>
        <v>4.6296296296296294E-5</v>
      </c>
      <c r="Z13" s="10">
        <f t="shared" si="20"/>
        <v>1</v>
      </c>
      <c r="AA13" s="9">
        <f t="shared" si="21"/>
        <v>4.6296296296296294E-5</v>
      </c>
      <c r="AB13" s="10">
        <f>IFERROR(IF(AND(D13&gt;0,Y13=$Y$18),Z13+1,Z13),0)</f>
        <v>1</v>
      </c>
      <c r="AC13" s="9">
        <f t="shared" si="23"/>
        <v>4.6296296296296294E-5</v>
      </c>
      <c r="AD13" s="8">
        <f t="shared" si="24"/>
        <v>1</v>
      </c>
      <c r="AE13" s="9">
        <f t="shared" si="25"/>
        <v>4.6296296296296294E-5</v>
      </c>
      <c r="AF13" s="8">
        <f t="shared" si="26"/>
        <v>1</v>
      </c>
    </row>
    <row r="14" spans="2:32" x14ac:dyDescent="0.25">
      <c r="B14" s="11">
        <v>9</v>
      </c>
      <c r="C14" s="4" t="s">
        <v>30</v>
      </c>
      <c r="D14" s="5">
        <v>4.6296296296296294E-5</v>
      </c>
      <c r="E14" s="4">
        <v>1</v>
      </c>
      <c r="F14" s="6">
        <f t="shared" si="0"/>
        <v>4.6296296296296294E-5</v>
      </c>
      <c r="G14" s="7">
        <f t="shared" si="1"/>
        <v>4.6296296296296294E-5</v>
      </c>
      <c r="H14" s="8">
        <f t="shared" si="2"/>
        <v>1</v>
      </c>
      <c r="I14" s="9">
        <f t="shared" si="3"/>
        <v>4.6296296296296294E-5</v>
      </c>
      <c r="J14" s="8">
        <f t="shared" si="4"/>
        <v>1</v>
      </c>
      <c r="K14" s="9">
        <f t="shared" si="5"/>
        <v>4.6296296296296294E-5</v>
      </c>
      <c r="L14" s="10">
        <f t="shared" si="6"/>
        <v>1</v>
      </c>
      <c r="M14" s="9">
        <f t="shared" si="7"/>
        <v>4.6296296296296294E-5</v>
      </c>
      <c r="N14" s="10">
        <f t="shared" si="8"/>
        <v>1</v>
      </c>
      <c r="O14" s="9">
        <f t="shared" si="9"/>
        <v>4.6296296296296294E-5</v>
      </c>
      <c r="P14" s="10">
        <f t="shared" si="10"/>
        <v>1</v>
      </c>
      <c r="Q14" s="9">
        <f t="shared" si="11"/>
        <v>4.6296296296296294E-5</v>
      </c>
      <c r="R14" s="10">
        <f t="shared" si="12"/>
        <v>1</v>
      </c>
      <c r="S14" s="9">
        <f t="shared" si="13"/>
        <v>4.6296296296296294E-5</v>
      </c>
      <c r="T14" s="8">
        <f t="shared" si="14"/>
        <v>1</v>
      </c>
      <c r="U14" s="9">
        <f t="shared" si="15"/>
        <v>4.6296296296296294E-5</v>
      </c>
      <c r="V14" s="8">
        <f t="shared" si="16"/>
        <v>1</v>
      </c>
      <c r="W14" s="9">
        <f t="shared" si="17"/>
        <v>4.6296296296296294E-5</v>
      </c>
      <c r="X14" s="10">
        <f t="shared" si="18"/>
        <v>1</v>
      </c>
      <c r="Y14" s="9">
        <f t="shared" si="19"/>
        <v>4.6296296296296294E-5</v>
      </c>
      <c r="Z14" s="10">
        <f t="shared" si="20"/>
        <v>1</v>
      </c>
      <c r="AA14" s="9">
        <f t="shared" si="21"/>
        <v>4.6296296296296294E-5</v>
      </c>
      <c r="AB14" s="10">
        <f t="shared" si="22"/>
        <v>1</v>
      </c>
      <c r="AC14" s="9">
        <f t="shared" si="23"/>
        <v>4.6296296296296294E-5</v>
      </c>
      <c r="AD14" s="8">
        <f t="shared" si="24"/>
        <v>1</v>
      </c>
      <c r="AE14" s="9">
        <f t="shared" si="25"/>
        <v>4.6296296296296294E-5</v>
      </c>
      <c r="AF14" s="8">
        <f t="shared" si="26"/>
        <v>1</v>
      </c>
    </row>
    <row r="15" spans="2:32" x14ac:dyDescent="0.25">
      <c r="B15" s="11">
        <v>10</v>
      </c>
      <c r="C15" s="4" t="s">
        <v>31</v>
      </c>
      <c r="D15" s="5">
        <v>1.273148148148148E-4</v>
      </c>
      <c r="E15" s="4">
        <v>1</v>
      </c>
      <c r="F15" s="6">
        <f t="shared" si="0"/>
        <v>1.273148148148148E-4</v>
      </c>
      <c r="G15" s="7">
        <f t="shared" si="1"/>
        <v>1.273148148148148E-4</v>
      </c>
      <c r="H15" s="8">
        <f t="shared" si="2"/>
        <v>1</v>
      </c>
      <c r="I15" s="9">
        <f t="shared" si="3"/>
        <v>1.273148148148148E-4</v>
      </c>
      <c r="J15" s="8">
        <f t="shared" si="4"/>
        <v>1</v>
      </c>
      <c r="K15" s="9">
        <f t="shared" si="5"/>
        <v>1.273148148148148E-4</v>
      </c>
      <c r="L15" s="10">
        <f t="shared" si="6"/>
        <v>1</v>
      </c>
      <c r="M15" s="9">
        <f t="shared" si="7"/>
        <v>1.273148148148148E-4</v>
      </c>
      <c r="N15" s="10">
        <f t="shared" si="8"/>
        <v>1</v>
      </c>
      <c r="O15" s="9">
        <f t="shared" si="9"/>
        <v>1.273148148148148E-4</v>
      </c>
      <c r="P15" s="10">
        <f t="shared" si="10"/>
        <v>1</v>
      </c>
      <c r="Q15" s="9">
        <f t="shared" si="11"/>
        <v>1.273148148148148E-4</v>
      </c>
      <c r="R15" s="10">
        <f t="shared" si="12"/>
        <v>1</v>
      </c>
      <c r="S15" s="9">
        <f t="shared" si="13"/>
        <v>1.273148148148148E-4</v>
      </c>
      <c r="T15" s="8">
        <f t="shared" si="14"/>
        <v>1</v>
      </c>
      <c r="U15" s="9">
        <f t="shared" si="15"/>
        <v>1.273148148148148E-4</v>
      </c>
      <c r="V15" s="8">
        <f t="shared" si="16"/>
        <v>1</v>
      </c>
      <c r="W15" s="9">
        <f t="shared" si="17"/>
        <v>1.273148148148148E-4</v>
      </c>
      <c r="X15" s="10">
        <f t="shared" si="18"/>
        <v>1</v>
      </c>
      <c r="Y15" s="9">
        <f t="shared" si="19"/>
        <v>1.273148148148148E-4</v>
      </c>
      <c r="Z15" s="10">
        <f t="shared" si="20"/>
        <v>1</v>
      </c>
      <c r="AA15" s="9">
        <f t="shared" si="21"/>
        <v>1.273148148148148E-4</v>
      </c>
      <c r="AB15" s="10">
        <f t="shared" si="22"/>
        <v>1</v>
      </c>
      <c r="AC15" s="9">
        <f t="shared" si="23"/>
        <v>1.273148148148148E-4</v>
      </c>
      <c r="AD15" s="8">
        <f t="shared" si="24"/>
        <v>1</v>
      </c>
      <c r="AE15" s="9">
        <f t="shared" si="25"/>
        <v>1.273148148148148E-4</v>
      </c>
      <c r="AF15" s="8">
        <f t="shared" si="26"/>
        <v>1</v>
      </c>
    </row>
    <row r="16" spans="2:32" x14ac:dyDescent="0.25">
      <c r="B16" s="11">
        <v>11</v>
      </c>
      <c r="C16" s="4" t="s">
        <v>32</v>
      </c>
      <c r="D16" s="12">
        <v>1.736111111111111E-3</v>
      </c>
      <c r="E16" s="13">
        <v>1</v>
      </c>
      <c r="F16" s="14">
        <f t="shared" si="0"/>
        <v>1.736111111111111E-3</v>
      </c>
      <c r="G16" s="7">
        <f t="shared" si="1"/>
        <v>1.736111111111111E-3</v>
      </c>
      <c r="H16" s="8">
        <f t="shared" si="2"/>
        <v>1</v>
      </c>
      <c r="I16" s="9">
        <f t="shared" si="3"/>
        <v>1.736111111111111E-3</v>
      </c>
      <c r="J16" s="8">
        <f t="shared" si="4"/>
        <v>1</v>
      </c>
      <c r="K16" s="9">
        <f t="shared" si="5"/>
        <v>8.6805555555555551E-4</v>
      </c>
      <c r="L16" s="10">
        <f t="shared" si="6"/>
        <v>2</v>
      </c>
      <c r="M16" s="9">
        <f t="shared" si="7"/>
        <v>8.6805555555555551E-4</v>
      </c>
      <c r="N16" s="10">
        <f t="shared" si="8"/>
        <v>2</v>
      </c>
      <c r="O16" s="9">
        <f t="shared" si="9"/>
        <v>8.6805555555555551E-4</v>
      </c>
      <c r="P16" s="10">
        <f t="shared" si="10"/>
        <v>2</v>
      </c>
      <c r="Q16" s="9">
        <f t="shared" si="11"/>
        <v>8.6805555555555551E-4</v>
      </c>
      <c r="R16" s="10">
        <f t="shared" si="12"/>
        <v>2</v>
      </c>
      <c r="S16" s="9">
        <f t="shared" si="13"/>
        <v>5.7870370370370367E-4</v>
      </c>
      <c r="T16" s="8">
        <f t="shared" si="14"/>
        <v>3</v>
      </c>
      <c r="U16" s="9">
        <f t="shared" si="15"/>
        <v>5.7870370370370367E-4</v>
      </c>
      <c r="V16" s="8">
        <f t="shared" si="16"/>
        <v>3</v>
      </c>
      <c r="W16" s="9">
        <f t="shared" si="17"/>
        <v>5.7870370370370367E-4</v>
      </c>
      <c r="X16" s="10">
        <f t="shared" si="18"/>
        <v>3</v>
      </c>
      <c r="Y16" s="9">
        <f t="shared" si="19"/>
        <v>4.3402777777777775E-4</v>
      </c>
      <c r="Z16" s="10">
        <f t="shared" si="20"/>
        <v>4</v>
      </c>
      <c r="AA16" s="9">
        <f t="shared" si="21"/>
        <v>4.3402777777777775E-4</v>
      </c>
      <c r="AB16" s="10">
        <f t="shared" si="22"/>
        <v>4</v>
      </c>
      <c r="AC16" s="9">
        <f t="shared" si="23"/>
        <v>4.3402777777777775E-4</v>
      </c>
      <c r="AD16" s="8">
        <f t="shared" si="24"/>
        <v>4</v>
      </c>
      <c r="AE16" s="9">
        <f t="shared" si="25"/>
        <v>4.3402777777777775E-4</v>
      </c>
      <c r="AF16" s="8">
        <f t="shared" si="26"/>
        <v>4</v>
      </c>
    </row>
    <row r="17" spans="2:46" x14ac:dyDescent="0.25">
      <c r="B17" s="11" t="s">
        <v>33</v>
      </c>
      <c r="C17" s="15" t="s">
        <v>34</v>
      </c>
      <c r="D17" s="79">
        <f>((F6*E6)+(F7*E7)+(F8*E8)+(F9*E9)+(F10*E10)+(F11*E11)+(F12*E12)+(F13*E13)+(F14*E14)+(F15*E15)+(F16*E16))</f>
        <v>8.0555555555555554E-3</v>
      </c>
      <c r="E17" s="79"/>
      <c r="F17" s="79"/>
      <c r="G17" s="65">
        <f>IFERROR(((G6*H6)+(G7*H7)+(G8*H8)+(G9*H9)+(G10*H10)+(G11*H11)+(G12*H12)+(G13*H13)+(G14*H14)+(G15*H15)+(G16*H16)),0)</f>
        <v>8.0555555555555554E-3</v>
      </c>
      <c r="H17" s="62"/>
      <c r="I17" s="62">
        <f>IFERROR(((I6*J6)+(I7*J7)+(I8*J8)+(I9*J9)+(I10*J10)+(I11*J11)+(I12*J12)+(I13*J13)+(I14*J14)+(I15*J15)+(I16*J16)),0)</f>
        <v>8.0555555555555554E-3</v>
      </c>
      <c r="J17" s="62"/>
      <c r="K17" s="62">
        <f t="shared" ref="K17" si="27">IFERROR(((K6*L6)+(K7*L7)+(K8*L8)+(K9*L9)+(K10*L10)+(K11*L11)+(K12*L12)+(K13*L13)+(K14*L14)+(K15*L15)+(K16*L16)),0)</f>
        <v>8.0555555555555554E-3</v>
      </c>
      <c r="L17" s="62"/>
      <c r="M17" s="62">
        <f t="shared" ref="M17" si="28">IFERROR(((M6*N6)+(M7*N7)+(M8*N8)+(M9*N9)+(M10*N10)+(M11*N11)+(M12*N12)+(M13*N13)+(M14*N14)+(M15*N15)+(M16*N16)),0)</f>
        <v>8.0555555555555554E-3</v>
      </c>
      <c r="N17" s="62"/>
      <c r="O17" s="62">
        <f t="shared" ref="O17" si="29">IFERROR(((O6*P6)+(O7*P7)+(O8*P8)+(O9*P9)+(O10*P10)+(O11*P11)+(O12*P12)+(O13*P13)+(O14*P14)+(O15*P15)+(O16*P16)),0)</f>
        <v>8.0555555555555554E-3</v>
      </c>
      <c r="P17" s="62"/>
      <c r="Q17" s="62">
        <f t="shared" ref="Q17" si="30">IFERROR(((Q6*R6)+(Q7*R7)+(Q8*R8)+(Q9*R9)+(Q10*R10)+(Q11*R11)+(Q12*R12)+(Q13*R13)+(Q14*R14)+(Q15*R15)+(Q16*R16)),0)</f>
        <v>8.0555555555555554E-3</v>
      </c>
      <c r="R17" s="62"/>
      <c r="S17" s="62">
        <f t="shared" ref="S17" si="31">IFERROR(((S6*T6)+(S7*T7)+(S8*T8)+(S9*T9)+(S10*T10)+(S11*T11)+(S12*T12)+(S13*T13)+(S14*T14)+(S15*T15)+(S16*T16)),0)</f>
        <v>8.0555555555555554E-3</v>
      </c>
      <c r="T17" s="62"/>
      <c r="U17" s="62">
        <f t="shared" ref="U17" si="32">IFERROR(((U6*V6)+(U7*V7)+(U8*V8)+(U9*V9)+(U10*V10)+(U11*V11)+(U12*V12)+(U13*V13)+(U14*V14)+(U15*V15)+(U16*V16)),0)</f>
        <v>8.0555555555555554E-3</v>
      </c>
      <c r="V17" s="62"/>
      <c r="W17" s="62">
        <f>IFERROR(((W6*X6)+(W7*X7)+(W8*X8)+(W9*X9)+(W10*X10)+(W11*X11)+(W12*X12)+(W13*X13)+(W14*X14)+(W15*X15)+(W16*X16)),0)</f>
        <v>8.0555555555555554E-3</v>
      </c>
      <c r="X17" s="62"/>
      <c r="Y17" s="62">
        <f t="shared" ref="Y17" si="33">IFERROR(((Y6*Z6)+(Y7*Z7)+(Y8*Z8)+(Y9*Z9)+(Y10*Z10)+(Y11*Z11)+(Y12*Z12)+(Y13*Z13)+(Y14*Z14)+(Y15*Z15)+(Y16*Z16)),0)</f>
        <v>8.0555555555555554E-3</v>
      </c>
      <c r="Z17" s="62"/>
      <c r="AA17" s="62">
        <f t="shared" ref="AA17" si="34">IFERROR(((AA6*AB6)+(AA7*AB7)+(AA8*AB8)+(AA9*AB9)+(AA10*AB10)+(AA11*AB11)+(AA12*AB12)+(AA13*AB13)+(AA14*AB14)+(AA15*AB15)+(AA16*AB16)),0)</f>
        <v>8.0555555555555554E-3</v>
      </c>
      <c r="AB17" s="62"/>
      <c r="AC17" s="62">
        <f t="shared" ref="AC17" si="35">IFERROR(((AC6*AD6)+(AC7*AD7)+(AC8*AD8)+(AC9*AD9)+(AC10*AD10)+(AC11*AD11)+(AC12*AD12)+(AC13*AD13)+(AC14*AD14)+(AC15*AD15)+(AC16*AD16)),0)</f>
        <v>8.0555555555555554E-3</v>
      </c>
      <c r="AD17" s="62"/>
      <c r="AE17" s="62">
        <f t="shared" ref="AE17" si="36">IFERROR(((AE6*AF6)+(AE7*AF7)+(AE8*AF8)+(AE9*AF9)+(AE10*AF10)+(AE11*AF11)+(AE12*AF12)+(AE13*AF13)+(AE14*AF14)+(AE15*AF15)+(AE16*AF16)),0)</f>
        <v>8.0555555555555554E-3</v>
      </c>
      <c r="AF17" s="62"/>
    </row>
    <row r="18" spans="2:46" x14ac:dyDescent="0.25">
      <c r="B18" s="11" t="s">
        <v>35</v>
      </c>
      <c r="C18" s="15" t="s">
        <v>36</v>
      </c>
      <c r="D18" s="74">
        <f>LARGE(F6:F16,1)</f>
        <v>4.6296296296296294E-3</v>
      </c>
      <c r="E18" s="75"/>
      <c r="F18" s="76"/>
      <c r="G18" s="62">
        <f>LARGE(G6:G16,1)</f>
        <v>2.3148148148148147E-3</v>
      </c>
      <c r="H18" s="62"/>
      <c r="I18" s="62">
        <f>LARGE(I6:I16,1)</f>
        <v>1.736111111111111E-3</v>
      </c>
      <c r="J18" s="62"/>
      <c r="K18" s="62">
        <f t="shared" ref="K18" si="37">LARGE(K6:K16,1)</f>
        <v>1.5432098765432098E-3</v>
      </c>
      <c r="L18" s="62"/>
      <c r="M18" s="62">
        <f t="shared" ref="M18" si="38">LARGE(M6:M16,1)</f>
        <v>1.1574074074074073E-3</v>
      </c>
      <c r="N18" s="62"/>
      <c r="O18" s="62">
        <f t="shared" ref="O18" si="39">LARGE(O6:O16,1)</f>
        <v>9.2592592592592585E-4</v>
      </c>
      <c r="P18" s="62"/>
      <c r="Q18" s="62">
        <f t="shared" ref="Q18" si="40">LARGE(Q6:Q16,1)</f>
        <v>8.6805555555555551E-4</v>
      </c>
      <c r="R18" s="62"/>
      <c r="S18" s="62">
        <f t="shared" ref="S18" si="41">LARGE(S6:S16,1)</f>
        <v>7.716049382716049E-4</v>
      </c>
      <c r="T18" s="62"/>
      <c r="U18" s="62">
        <f t="shared" ref="U18" si="42">LARGE(U6:U16,1)</f>
        <v>6.6137566137566134E-4</v>
      </c>
      <c r="V18" s="62"/>
      <c r="W18" s="62">
        <f t="shared" ref="W18" si="43">LARGE(W6:W16,1)</f>
        <v>5.7870370370370367E-4</v>
      </c>
      <c r="X18" s="62"/>
      <c r="Y18" s="62">
        <f t="shared" ref="Y18" si="44">LARGE(Y6:Y16,1)</f>
        <v>5.4398148148148144E-4</v>
      </c>
      <c r="Z18" s="62"/>
      <c r="AA18" s="62">
        <f t="shared" ref="AA18" si="45">LARGE(AA6:AA16,1)</f>
        <v>5.1440329218106989E-4</v>
      </c>
      <c r="AB18" s="62"/>
      <c r="AC18" s="62">
        <f t="shared" ref="AC18" si="46">LARGE(AC6:AC16,1)</f>
        <v>4.6296296296296293E-4</v>
      </c>
      <c r="AD18" s="62"/>
      <c r="AE18" s="62">
        <f t="shared" ref="AE18" si="47">LARGE(AE6:AE16,1)</f>
        <v>4.3402777777777775E-4</v>
      </c>
      <c r="AF18" s="62"/>
    </row>
    <row r="19" spans="2:46" x14ac:dyDescent="0.25">
      <c r="B19" s="11" t="s">
        <v>37</v>
      </c>
      <c r="C19" s="15" t="s">
        <v>38</v>
      </c>
      <c r="D19" s="71">
        <f>SUM(E6:E16)</f>
        <v>11</v>
      </c>
      <c r="E19" s="72"/>
      <c r="F19" s="73"/>
      <c r="G19" s="70">
        <f>IFERROR((SUM(H6:H16)),0)</f>
        <v>12</v>
      </c>
      <c r="H19" s="70"/>
      <c r="I19" s="70">
        <f t="shared" ref="I19" si="48">IFERROR((SUM(J6:J16)),0)</f>
        <v>13</v>
      </c>
      <c r="J19" s="70"/>
      <c r="K19" s="70">
        <f t="shared" ref="K19" si="49">IFERROR((SUM(L6:L16)),0)</f>
        <v>14</v>
      </c>
      <c r="L19" s="70"/>
      <c r="M19" s="70">
        <f t="shared" ref="M19" si="50">IFERROR((SUM(N6:N16)),0)</f>
        <v>15</v>
      </c>
      <c r="N19" s="70"/>
      <c r="O19" s="70">
        <f t="shared" ref="O19" si="51">IFERROR((SUM(P6:P16)),0)</f>
        <v>16</v>
      </c>
      <c r="P19" s="70"/>
      <c r="Q19" s="70">
        <f t="shared" ref="Q19" si="52">IFERROR((SUM(R6:R16)),0)</f>
        <v>17</v>
      </c>
      <c r="R19" s="70"/>
      <c r="S19" s="70">
        <f t="shared" ref="S19" si="53">IFERROR((SUM(T6:T16)),0)</f>
        <v>18</v>
      </c>
      <c r="T19" s="70"/>
      <c r="U19" s="70">
        <f t="shared" ref="U19" si="54">IFERROR((SUM(V6:V16)),0)</f>
        <v>19</v>
      </c>
      <c r="V19" s="70"/>
      <c r="W19" s="70">
        <f>IFERROR((SUM(X6:X16)),0)</f>
        <v>20</v>
      </c>
      <c r="X19" s="70"/>
      <c r="Y19" s="70">
        <f t="shared" ref="Y19" si="55">IFERROR((SUM(Z6:Z16)),0)</f>
        <v>22</v>
      </c>
      <c r="Z19" s="70"/>
      <c r="AA19" s="70">
        <f t="shared" ref="AA19" si="56">IFERROR((SUM(AB6:AB16)),0)</f>
        <v>23</v>
      </c>
      <c r="AB19" s="70"/>
      <c r="AC19" s="70">
        <f t="shared" ref="AC19" si="57">IFERROR((SUM(AD6:AD16)),0)</f>
        <v>24</v>
      </c>
      <c r="AD19" s="70"/>
      <c r="AE19" s="70">
        <f t="shared" ref="AE19" si="58">IFERROR((SUM(AF6:AF16)),0)</f>
        <v>25</v>
      </c>
      <c r="AF19" s="70"/>
    </row>
    <row r="20" spans="2:46" x14ac:dyDescent="0.25">
      <c r="B20" s="11" t="s">
        <v>39</v>
      </c>
      <c r="C20" s="15" t="s">
        <v>40</v>
      </c>
      <c r="D20" s="63">
        <f>IFERROR((D18*D19),0)</f>
        <v>5.0925925925925923E-2</v>
      </c>
      <c r="E20" s="64"/>
      <c r="F20" s="65"/>
      <c r="G20" s="62">
        <f t="shared" ref="G20" si="59">(G18*G19)</f>
        <v>2.7777777777777776E-2</v>
      </c>
      <c r="H20" s="62"/>
      <c r="I20" s="62">
        <f t="shared" ref="I20" si="60">(I18*I19)</f>
        <v>2.2569444444444444E-2</v>
      </c>
      <c r="J20" s="62"/>
      <c r="K20" s="62">
        <f t="shared" ref="K20" si="61">(K18*K19)</f>
        <v>2.1604938271604937E-2</v>
      </c>
      <c r="L20" s="62"/>
      <c r="M20" s="62">
        <f t="shared" ref="M20" si="62">(M18*M19)</f>
        <v>1.7361111111111112E-2</v>
      </c>
      <c r="N20" s="62"/>
      <c r="O20" s="62">
        <f t="shared" ref="O20" si="63">(O18*O19)</f>
        <v>1.4814814814814814E-2</v>
      </c>
      <c r="P20" s="62"/>
      <c r="Q20" s="62">
        <f t="shared" ref="Q20" si="64">(Q18*Q19)</f>
        <v>1.4756944444444444E-2</v>
      </c>
      <c r="R20" s="62"/>
      <c r="S20" s="62">
        <f t="shared" ref="S20" si="65">(S18*S19)</f>
        <v>1.3888888888888888E-2</v>
      </c>
      <c r="T20" s="62"/>
      <c r="U20" s="62">
        <f>(U18*U19)</f>
        <v>1.2566137566137565E-2</v>
      </c>
      <c r="V20" s="62"/>
      <c r="W20" s="62">
        <f>(W18*W19)</f>
        <v>1.1574074074074073E-2</v>
      </c>
      <c r="X20" s="62"/>
      <c r="Y20" s="62">
        <f t="shared" ref="Y20" si="66">(Y18*Y19)</f>
        <v>1.1967592592592592E-2</v>
      </c>
      <c r="Z20" s="62"/>
      <c r="AA20" s="62">
        <f t="shared" ref="AA20" si="67">(AA18*AA19)</f>
        <v>1.1831275720164607E-2</v>
      </c>
      <c r="AB20" s="62"/>
      <c r="AC20" s="62">
        <f t="shared" ref="AC20" si="68">(AC18*AC19)</f>
        <v>1.111111111111111E-2</v>
      </c>
      <c r="AD20" s="62"/>
      <c r="AE20" s="62">
        <f t="shared" ref="AE20" si="69">(AE18*AE19)</f>
        <v>1.0850694444444444E-2</v>
      </c>
      <c r="AF20" s="62"/>
    </row>
    <row r="21" spans="2:46" s="17" customFormat="1" ht="12.75" x14ac:dyDescent="0.2">
      <c r="B21" s="16" t="s">
        <v>41</v>
      </c>
      <c r="C21" s="15" t="s">
        <v>42</v>
      </c>
      <c r="D21" s="67">
        <f>IFERROR(((D17/D20)),0)</f>
        <v>0.15818181818181817</v>
      </c>
      <c r="E21" s="68"/>
      <c r="F21" s="69"/>
      <c r="G21" s="66">
        <f>IFERROR(((G17/G20)),0)</f>
        <v>0.29000000000000004</v>
      </c>
      <c r="H21" s="66"/>
      <c r="I21" s="66">
        <f t="shared" ref="I21" si="70">IFERROR(((I17/I20)),0)</f>
        <v>0.3569230769230769</v>
      </c>
      <c r="J21" s="66"/>
      <c r="K21" s="66">
        <f t="shared" ref="K21" si="71">IFERROR(((K17/K20)),0)</f>
        <v>0.37285714285714289</v>
      </c>
      <c r="L21" s="66"/>
      <c r="M21" s="66">
        <f t="shared" ref="M21" si="72">IFERROR(((M17/M20)),0)</f>
        <v>0.46399999999999997</v>
      </c>
      <c r="N21" s="66"/>
      <c r="O21" s="66">
        <f t="shared" ref="O21" si="73">IFERROR(((O17/O20)),0)</f>
        <v>0.54375000000000007</v>
      </c>
      <c r="P21" s="66"/>
      <c r="Q21" s="66">
        <f t="shared" ref="Q21" si="74">IFERROR(((Q17/Q20)),0)</f>
        <v>0.54588235294117649</v>
      </c>
      <c r="R21" s="66"/>
      <c r="S21" s="66">
        <f t="shared" ref="S21" si="75">IFERROR(((S17/S20)),0)</f>
        <v>0.58000000000000007</v>
      </c>
      <c r="T21" s="66"/>
      <c r="U21" s="66">
        <f t="shared" ref="U21" si="76">IFERROR(((U17/U20)),0)</f>
        <v>0.64105263157894743</v>
      </c>
      <c r="V21" s="66"/>
      <c r="W21" s="66">
        <f>IFERROR(((W17/W20)),0)</f>
        <v>0.69600000000000006</v>
      </c>
      <c r="X21" s="66"/>
      <c r="Y21" s="66">
        <f t="shared" ref="Y21" si="77">IFERROR(((Y17/Y20)),0)</f>
        <v>0.67311411992263059</v>
      </c>
      <c r="Z21" s="66"/>
      <c r="AA21" s="66">
        <f t="shared" ref="AA21" si="78">IFERROR(((AA17/AA20)),0)</f>
        <v>0.68086956521739139</v>
      </c>
      <c r="AB21" s="66"/>
      <c r="AC21" s="66">
        <f t="shared" ref="AC21" si="79">IFERROR(((AC17/AC20)),0)</f>
        <v>0.72500000000000009</v>
      </c>
      <c r="AD21" s="66"/>
      <c r="AE21" s="66">
        <f t="shared" ref="AE21" si="80">IFERROR(((AE17/AE20)),0)</f>
        <v>0.74240000000000006</v>
      </c>
      <c r="AF21" s="66"/>
    </row>
    <row r="22" spans="2:46" x14ac:dyDescent="0.25">
      <c r="B22" s="18" t="s">
        <v>43</v>
      </c>
      <c r="C22" s="15" t="s">
        <v>44</v>
      </c>
      <c r="D22" s="63">
        <f>IFERROR(((D18)/$D$28),0)</f>
        <v>4.8732943469785572E-3</v>
      </c>
      <c r="E22" s="64"/>
      <c r="F22" s="65"/>
      <c r="G22" s="62">
        <f t="shared" ref="G22" si="81">IFERROR(((G18)/$D$28),0)</f>
        <v>2.4366471734892786E-3</v>
      </c>
      <c r="H22" s="62"/>
      <c r="I22" s="62">
        <f t="shared" ref="I22" si="82">IFERROR(((I18)/$D$28),0)</f>
        <v>1.827485380116959E-3</v>
      </c>
      <c r="J22" s="62"/>
      <c r="K22" s="62">
        <f t="shared" ref="K22" si="83">IFERROR(((K18)/$D$28),0)</f>
        <v>1.6244314489928524E-3</v>
      </c>
      <c r="L22" s="62"/>
      <c r="M22" s="62">
        <f t="shared" ref="M22" si="84">IFERROR(((M18)/$D$28),0)</f>
        <v>1.2183235867446393E-3</v>
      </c>
      <c r="N22" s="62"/>
      <c r="O22" s="62">
        <f t="shared" ref="O22" si="85">IFERROR(((O18)/$D$28),0)</f>
        <v>9.7465886939571145E-4</v>
      </c>
      <c r="P22" s="62"/>
      <c r="Q22" s="62">
        <f t="shared" ref="Q22" si="86">IFERROR(((Q18)/$D$28),0)</f>
        <v>9.1374269005847948E-4</v>
      </c>
      <c r="R22" s="62"/>
      <c r="S22" s="62">
        <f t="shared" ref="S22" si="87">IFERROR(((S18)/$D$28),0)</f>
        <v>8.1221572449642621E-4</v>
      </c>
      <c r="T22" s="62"/>
      <c r="U22" s="62">
        <f t="shared" ref="U22" si="88">IFERROR(((U18)/$D$28),0)</f>
        <v>6.9618490671122246E-4</v>
      </c>
      <c r="V22" s="62"/>
      <c r="W22" s="62">
        <f t="shared" ref="W22" si="89">IFERROR(((W18)/$D$28),0)</f>
        <v>6.0916179337231965E-4</v>
      </c>
      <c r="X22" s="62"/>
      <c r="Y22" s="62">
        <f t="shared" ref="Y22" si="90">IFERROR(((Y18)/$D$28),0)</f>
        <v>5.7261208576998054E-4</v>
      </c>
      <c r="Z22" s="62"/>
      <c r="AA22" s="62">
        <f t="shared" ref="AA22" si="91">IFERROR(((AA18)/$D$28),0)</f>
        <v>5.4147714966428417E-4</v>
      </c>
      <c r="AB22" s="62"/>
      <c r="AC22" s="62">
        <f t="shared" ref="AC22" si="92">IFERROR(((AC18)/$D$28),0)</f>
        <v>4.8732943469785572E-4</v>
      </c>
      <c r="AD22" s="62"/>
      <c r="AE22" s="62">
        <f t="shared" ref="AE22" si="93">IFERROR(((AE18)/$D$28),0)</f>
        <v>4.5687134502923974E-4</v>
      </c>
      <c r="AF22" s="62"/>
    </row>
    <row r="23" spans="2:46" x14ac:dyDescent="0.25">
      <c r="B23" s="18" t="s">
        <v>45</v>
      </c>
      <c r="C23" s="15" t="s">
        <v>46</v>
      </c>
      <c r="D23" s="56">
        <f>IFERROR((60/(D22*1440)),0)</f>
        <v>8.5500000000000007</v>
      </c>
      <c r="E23" s="57"/>
      <c r="F23" s="58"/>
      <c r="G23" s="54">
        <f t="shared" ref="G23" si="94">IFERROR((60/(G22*1440)),0)</f>
        <v>17.100000000000001</v>
      </c>
      <c r="H23" s="54"/>
      <c r="I23" s="54">
        <f t="shared" ref="I23" si="95">IFERROR((60/(I22*1440)),0)</f>
        <v>22.8</v>
      </c>
      <c r="J23" s="54"/>
      <c r="K23" s="54">
        <f t="shared" ref="K23" si="96">IFERROR((60/(K22*1440)),0)</f>
        <v>25.650000000000002</v>
      </c>
      <c r="L23" s="54"/>
      <c r="M23" s="54">
        <f t="shared" ref="M23" si="97">IFERROR((60/(M22*1440)),0)</f>
        <v>34.200000000000003</v>
      </c>
      <c r="N23" s="54"/>
      <c r="O23" s="54">
        <f t="shared" ref="O23" si="98">IFERROR((60/(O22*1440)),0)</f>
        <v>42.75</v>
      </c>
      <c r="P23" s="54"/>
      <c r="Q23" s="54">
        <f t="shared" ref="Q23" si="99">IFERROR((60/(Q22*1440)),0)</f>
        <v>45.6</v>
      </c>
      <c r="R23" s="54"/>
      <c r="S23" s="54">
        <f t="shared" ref="S23" si="100">IFERROR((60/(S22*1440)),0)</f>
        <v>51.300000000000004</v>
      </c>
      <c r="T23" s="54"/>
      <c r="U23" s="54">
        <f t="shared" ref="U23" si="101">IFERROR((60/(U22*1440)),0)</f>
        <v>59.85</v>
      </c>
      <c r="V23" s="54"/>
      <c r="W23" s="54">
        <f t="shared" ref="W23" si="102">IFERROR((60/(W22*1440)),0)</f>
        <v>68.400000000000006</v>
      </c>
      <c r="X23" s="54"/>
      <c r="Y23" s="54">
        <f t="shared" ref="Y23" si="103">IFERROR((60/(Y22*1440)),0)</f>
        <v>72.765957446808514</v>
      </c>
      <c r="Z23" s="54"/>
      <c r="AA23" s="54">
        <f t="shared" ref="AA23" si="104">IFERROR((60/(AA22*1440)),0)</f>
        <v>76.95</v>
      </c>
      <c r="AB23" s="54"/>
      <c r="AC23" s="54">
        <f t="shared" ref="AC23" si="105">IFERROR((60/(AC22*1440)),0)</f>
        <v>85.5</v>
      </c>
      <c r="AD23" s="54"/>
      <c r="AE23" s="54">
        <f t="shared" ref="AE23" si="106">IFERROR((60/(AE22*1440)),0)</f>
        <v>91.2</v>
      </c>
      <c r="AF23" s="54"/>
    </row>
    <row r="24" spans="2:46" x14ac:dyDescent="0.25">
      <c r="B24" s="18" t="s">
        <v>47</v>
      </c>
      <c r="C24" s="15" t="s">
        <v>48</v>
      </c>
      <c r="D24" s="59">
        <v>60</v>
      </c>
      <c r="E24" s="60"/>
      <c r="F24" s="61"/>
      <c r="G24" s="55">
        <f t="shared" ref="G24" si="107">INT(G23*24*$D$29)</f>
        <v>128</v>
      </c>
      <c r="H24" s="55"/>
      <c r="I24" s="55">
        <f t="shared" ref="I24" si="108">INT(I23*24*$D$29)</f>
        <v>171</v>
      </c>
      <c r="J24" s="55"/>
      <c r="K24" s="55">
        <f t="shared" ref="K24" si="109">INT(K23*24*$D$29)</f>
        <v>192</v>
      </c>
      <c r="L24" s="55"/>
      <c r="M24" s="55">
        <f t="shared" ref="M24" si="110">INT(M23*24*$D$29)</f>
        <v>256</v>
      </c>
      <c r="N24" s="55"/>
      <c r="O24" s="55">
        <f t="shared" ref="O24" si="111">INT(O23*24*$D$29)</f>
        <v>320</v>
      </c>
      <c r="P24" s="55"/>
      <c r="Q24" s="55">
        <f t="shared" ref="Q24" si="112">INT(Q23*24*$D$29)</f>
        <v>342</v>
      </c>
      <c r="R24" s="55"/>
      <c r="S24" s="55">
        <f t="shared" ref="S24" si="113">INT(S23*24*$D$29)</f>
        <v>384</v>
      </c>
      <c r="T24" s="55"/>
      <c r="U24" s="55">
        <f t="shared" ref="U24" si="114">INT(U23*24*$D$29)</f>
        <v>448</v>
      </c>
      <c r="V24" s="55"/>
      <c r="W24" s="55">
        <f t="shared" ref="W24" si="115">INT(W23*24*$D$29)</f>
        <v>513</v>
      </c>
      <c r="X24" s="55"/>
      <c r="Y24" s="55">
        <f t="shared" ref="Y24" si="116">INT(Y23*24*$D$29)</f>
        <v>545</v>
      </c>
      <c r="Z24" s="55"/>
      <c r="AA24" s="55">
        <f t="shared" ref="AA24" si="117">INT(AA23*24*$D$29)</f>
        <v>577</v>
      </c>
      <c r="AB24" s="55"/>
      <c r="AC24" s="55">
        <f t="shared" ref="AC24" si="118">INT(AC23*24*$D$29)</f>
        <v>641</v>
      </c>
      <c r="AD24" s="55"/>
      <c r="AE24" s="55">
        <f t="shared" ref="AE24" si="119">INT(AE23*24*$D$29)</f>
        <v>684</v>
      </c>
      <c r="AF24" s="55"/>
    </row>
    <row r="25" spans="2:46" x14ac:dyDescent="0.25">
      <c r="B25" s="18" t="s">
        <v>49</v>
      </c>
      <c r="C25" s="15" t="s">
        <v>50</v>
      </c>
      <c r="D25" s="56">
        <f>IFERROR((D24/D19),0)</f>
        <v>5.4545454545454541</v>
      </c>
      <c r="E25" s="57"/>
      <c r="F25" s="58"/>
      <c r="G25" s="54">
        <f t="shared" ref="G25" si="120">IFERROR((G24/G19),0)</f>
        <v>10.666666666666666</v>
      </c>
      <c r="H25" s="54"/>
      <c r="I25" s="54">
        <f t="shared" ref="I25" si="121">IFERROR((I24/I19),0)</f>
        <v>13.153846153846153</v>
      </c>
      <c r="J25" s="54"/>
      <c r="K25" s="54">
        <f t="shared" ref="K25" si="122">IFERROR((K24/K19),0)</f>
        <v>13.714285714285714</v>
      </c>
      <c r="L25" s="54"/>
      <c r="M25" s="54">
        <f t="shared" ref="M25" si="123">IFERROR((M24/M19),0)</f>
        <v>17.066666666666666</v>
      </c>
      <c r="N25" s="54"/>
      <c r="O25" s="54">
        <f t="shared" ref="O25" si="124">IFERROR((O24/O19),0)</f>
        <v>20</v>
      </c>
      <c r="P25" s="54"/>
      <c r="Q25" s="54">
        <f t="shared" ref="Q25" si="125">IFERROR((Q24/Q19),0)</f>
        <v>20.117647058823529</v>
      </c>
      <c r="R25" s="54"/>
      <c r="S25" s="54">
        <f t="shared" ref="S25" si="126">IFERROR((S24/S19),0)</f>
        <v>21.333333333333332</v>
      </c>
      <c r="T25" s="54"/>
      <c r="U25" s="54">
        <f t="shared" ref="U25" si="127">IFERROR((U24/U19),0)</f>
        <v>23.578947368421051</v>
      </c>
      <c r="V25" s="54"/>
      <c r="W25" s="54">
        <f t="shared" ref="W25" si="128">IFERROR((W24/W19),0)</f>
        <v>25.65</v>
      </c>
      <c r="X25" s="54"/>
      <c r="Y25" s="54">
        <f t="shared" ref="Y25" si="129">IFERROR((Y24/Y19),0)</f>
        <v>24.772727272727273</v>
      </c>
      <c r="Z25" s="54"/>
      <c r="AA25" s="54">
        <f t="shared" ref="AA25" si="130">IFERROR((AA24/AA19),0)</f>
        <v>25.086956521739129</v>
      </c>
      <c r="AB25" s="54"/>
      <c r="AC25" s="54">
        <f t="shared" ref="AC25" si="131">IFERROR((AC24/AC19),0)</f>
        <v>26.708333333333332</v>
      </c>
      <c r="AD25" s="54"/>
      <c r="AE25" s="54">
        <f t="shared" ref="AE25" si="132">IFERROR((AE24/AE19),0)</f>
        <v>27.36</v>
      </c>
      <c r="AF25" s="54"/>
    </row>
    <row r="26" spans="2:46" x14ac:dyDescent="0.25">
      <c r="B26" s="18" t="s">
        <v>51</v>
      </c>
      <c r="C26" s="15" t="s">
        <v>52</v>
      </c>
      <c r="D26" s="51">
        <f>IFERROR((((D19*$D$30))/D24),0)</f>
        <v>2.75</v>
      </c>
      <c r="E26" s="52"/>
      <c r="F26" s="53"/>
      <c r="G26" s="50">
        <f t="shared" ref="G26" si="133">IFERROR((((G19*$D$30))/G24),0)</f>
        <v>1.40625</v>
      </c>
      <c r="H26" s="50"/>
      <c r="I26" s="50">
        <f t="shared" ref="I26" si="134">IFERROR((((I19*$D$30))/I24),0)</f>
        <v>1.1403508771929824</v>
      </c>
      <c r="J26" s="50"/>
      <c r="K26" s="50">
        <f t="shared" ref="K26" si="135">IFERROR((((K19*$D$30))/K24),0)</f>
        <v>1.09375</v>
      </c>
      <c r="L26" s="50"/>
      <c r="M26" s="50">
        <f t="shared" ref="M26" si="136">IFERROR((((M19*$D$30))/M24),0)</f>
        <v>0.87890625</v>
      </c>
      <c r="N26" s="50"/>
      <c r="O26" s="50">
        <f t="shared" ref="O26" si="137">IFERROR((((O19*$D$30))/O24),0)</f>
        <v>0.75</v>
      </c>
      <c r="P26" s="50"/>
      <c r="Q26" s="50">
        <f t="shared" ref="Q26" si="138">IFERROR((((Q19*$D$30))/Q24),0)</f>
        <v>0.74561403508771928</v>
      </c>
      <c r="R26" s="50"/>
      <c r="S26" s="50">
        <f t="shared" ref="S26" si="139">IFERROR((((S19*$D$30))/S24),0)</f>
        <v>0.703125</v>
      </c>
      <c r="T26" s="50"/>
      <c r="U26" s="50">
        <f t="shared" ref="U26" si="140">IFERROR((((U19*$D$30))/U24),0)</f>
        <v>0.6361607142857143</v>
      </c>
      <c r="V26" s="50"/>
      <c r="W26" s="50">
        <f t="shared" ref="W26" si="141">IFERROR((((W19*$D$30))/W24),0)</f>
        <v>0.58479532163742687</v>
      </c>
      <c r="X26" s="50"/>
      <c r="Y26" s="50">
        <f t="shared" ref="Y26" si="142">IFERROR((((Y19*$D$30))/Y24),0)</f>
        <v>0.60550458715596334</v>
      </c>
      <c r="Z26" s="50"/>
      <c r="AA26" s="50">
        <f t="shared" ref="AA26" si="143">IFERROR((((AA19*$D$30))/AA24),0)</f>
        <v>0.59792027729636044</v>
      </c>
      <c r="AB26" s="50"/>
      <c r="AC26" s="50">
        <f t="shared" ref="AC26" si="144">IFERROR((((AC19*$D$30))/AC24),0)</f>
        <v>0.56162246489859591</v>
      </c>
      <c r="AD26" s="50"/>
      <c r="AE26" s="50">
        <f t="shared" ref="AE26" si="145">IFERROR((((AE19*$D$30))/AE24),0)</f>
        <v>0.54824561403508776</v>
      </c>
      <c r="AF26" s="50"/>
    </row>
    <row r="27" spans="2:46" x14ac:dyDescent="0.25">
      <c r="D27" s="49">
        <v>1</v>
      </c>
      <c r="E27" s="49"/>
      <c r="F27" s="19"/>
      <c r="G27" s="49">
        <v>2</v>
      </c>
      <c r="H27" s="49"/>
      <c r="I27" s="49">
        <v>3</v>
      </c>
      <c r="J27" s="49"/>
      <c r="K27" s="49">
        <v>4</v>
      </c>
      <c r="L27" s="49"/>
      <c r="M27" s="49">
        <v>5</v>
      </c>
      <c r="N27" s="49"/>
      <c r="O27" s="49">
        <v>6</v>
      </c>
      <c r="P27" s="49"/>
      <c r="Q27" s="49">
        <v>7</v>
      </c>
      <c r="R27" s="49"/>
      <c r="S27" s="49">
        <v>8</v>
      </c>
      <c r="T27" s="49"/>
      <c r="U27" s="49">
        <v>9</v>
      </c>
      <c r="V27" s="49"/>
      <c r="W27" s="49">
        <v>10</v>
      </c>
      <c r="X27" s="49"/>
      <c r="Y27" s="49">
        <v>11</v>
      </c>
      <c r="Z27" s="49"/>
      <c r="AA27" s="49">
        <v>12</v>
      </c>
      <c r="AB27" s="49"/>
      <c r="AC27" s="49">
        <v>13</v>
      </c>
      <c r="AD27" s="49"/>
      <c r="AE27" s="49">
        <v>14</v>
      </c>
      <c r="AF27" s="49"/>
    </row>
    <row r="28" spans="2:46" x14ac:dyDescent="0.25">
      <c r="B28" s="32" t="s">
        <v>53</v>
      </c>
      <c r="C28" s="32"/>
      <c r="D28" s="20">
        <v>0.95</v>
      </c>
      <c r="G28" s="32" t="s">
        <v>54</v>
      </c>
      <c r="H28" s="32"/>
      <c r="I28" s="32"/>
      <c r="J28" s="33"/>
      <c r="K28" s="43">
        <v>1.7361111111111112E-4</v>
      </c>
      <c r="L28" s="43"/>
      <c r="M28" s="22"/>
      <c r="O28" s="45" t="s">
        <v>55</v>
      </c>
      <c r="P28" s="45"/>
      <c r="Q28" s="45"/>
      <c r="R28" s="45"/>
      <c r="S28" s="46">
        <f>SMALL(D26:AF26,1)</f>
        <v>0.54824561403508776</v>
      </c>
      <c r="T28" s="47"/>
      <c r="V28" s="48" t="s">
        <v>56</v>
      </c>
      <c r="W28" s="48"/>
      <c r="X28" s="48"/>
      <c r="Y28" s="48"/>
      <c r="Z28" s="48"/>
      <c r="AA28" s="40">
        <f>(LARGE(D21:AF21,1))</f>
        <v>0.74240000000000006</v>
      </c>
      <c r="AB28" s="40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</row>
    <row r="29" spans="2:46" x14ac:dyDescent="0.25">
      <c r="B29" s="33" t="s">
        <v>57</v>
      </c>
      <c r="C29" s="34"/>
      <c r="D29" s="21">
        <v>0.3125</v>
      </c>
      <c r="G29" s="41" t="s">
        <v>58</v>
      </c>
      <c r="H29" s="42"/>
      <c r="I29" s="42"/>
      <c r="J29" s="42"/>
      <c r="K29" s="43">
        <v>0</v>
      </c>
      <c r="L29" s="43"/>
      <c r="M29" s="22"/>
      <c r="O29" s="45"/>
      <c r="P29" s="45"/>
      <c r="Q29" s="45"/>
      <c r="R29" s="45"/>
      <c r="S29" s="33" t="s">
        <v>6</v>
      </c>
      <c r="T29" s="35"/>
      <c r="V29" s="48"/>
      <c r="W29" s="48"/>
      <c r="X29" s="48"/>
      <c r="Y29" s="48"/>
      <c r="Z29" s="48"/>
      <c r="AA29" s="44" t="s">
        <v>6</v>
      </c>
      <c r="AB29" s="44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</row>
    <row r="30" spans="2:46" x14ac:dyDescent="0.25">
      <c r="B30" s="32" t="s">
        <v>59</v>
      </c>
      <c r="C30" s="33"/>
      <c r="D30" s="24">
        <v>15</v>
      </c>
      <c r="G30" s="33" t="s">
        <v>60</v>
      </c>
      <c r="H30" s="34"/>
      <c r="I30" s="34"/>
      <c r="J30" s="35"/>
      <c r="K30" s="36">
        <f>D29</f>
        <v>0.3125</v>
      </c>
      <c r="L30" s="36"/>
      <c r="M30" s="22"/>
      <c r="S30" s="37">
        <v>7</v>
      </c>
      <c r="T30" s="37"/>
      <c r="V30" s="25"/>
      <c r="W30" s="25"/>
      <c r="X30" s="25"/>
      <c r="Y30" s="25"/>
      <c r="Z30" s="25"/>
      <c r="AA30" s="25"/>
      <c r="AB30" s="25"/>
    </row>
    <row r="31" spans="2:46" x14ac:dyDescent="0.25">
      <c r="O31" s="38"/>
      <c r="P31" s="38"/>
      <c r="Q31" s="38"/>
      <c r="R31" s="38"/>
      <c r="S31" s="39"/>
      <c r="T31" s="39"/>
      <c r="V31" s="28"/>
      <c r="W31" s="28"/>
      <c r="X31" s="28"/>
      <c r="Y31" s="28"/>
      <c r="Z31" s="28"/>
      <c r="AA31" s="29"/>
      <c r="AB31" s="29"/>
    </row>
    <row r="32" spans="2:46" x14ac:dyDescent="0.25">
      <c r="O32" s="38"/>
      <c r="P32" s="38"/>
      <c r="Q32" s="38"/>
      <c r="R32" s="38"/>
      <c r="S32" s="30"/>
      <c r="T32" s="30"/>
      <c r="V32" s="28"/>
      <c r="W32" s="28"/>
      <c r="X32" s="28"/>
      <c r="Y32" s="28"/>
      <c r="Z32" s="28"/>
      <c r="AA32" s="29"/>
      <c r="AB32" s="29"/>
    </row>
    <row r="49" spans="1:32" s="27" customFormat="1" ht="15" customHeight="1" x14ac:dyDescent="0.25">
      <c r="A49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26"/>
    </row>
  </sheetData>
  <mergeCells count="222">
    <mergeCell ref="B2:AF2"/>
    <mergeCell ref="B3:B5"/>
    <mergeCell ref="C3:C5"/>
    <mergeCell ref="D3:F3"/>
    <mergeCell ref="G3:H3"/>
    <mergeCell ref="I3:J3"/>
    <mergeCell ref="K3:L3"/>
    <mergeCell ref="M3:N3"/>
    <mergeCell ref="O3:P3"/>
    <mergeCell ref="Q3:R3"/>
    <mergeCell ref="N4:N5"/>
    <mergeCell ref="O4:O5"/>
    <mergeCell ref="P4:P5"/>
    <mergeCell ref="Q4:Q5"/>
    <mergeCell ref="R4:R5"/>
    <mergeCell ref="AE3:AF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S3:T3"/>
    <mergeCell ref="U3:V3"/>
    <mergeCell ref="W3:X3"/>
    <mergeCell ref="Y3:Z3"/>
    <mergeCell ref="AA3:AB3"/>
    <mergeCell ref="AC3:AD3"/>
    <mergeCell ref="AE17:AF17"/>
    <mergeCell ref="AE4:AE5"/>
    <mergeCell ref="AF4:AF5"/>
    <mergeCell ref="D17:F17"/>
    <mergeCell ref="G17:H17"/>
    <mergeCell ref="I17:J17"/>
    <mergeCell ref="K17:L17"/>
    <mergeCell ref="M17:N17"/>
    <mergeCell ref="O17:P17"/>
    <mergeCell ref="Q17:R17"/>
    <mergeCell ref="S17:T17"/>
    <mergeCell ref="Y4:Y5"/>
    <mergeCell ref="Z4:Z5"/>
    <mergeCell ref="AA4:AA5"/>
    <mergeCell ref="AB4:AB5"/>
    <mergeCell ref="AC4:AC5"/>
    <mergeCell ref="AD4:AD5"/>
    <mergeCell ref="S4:S5"/>
    <mergeCell ref="T4:T5"/>
    <mergeCell ref="U4:U5"/>
    <mergeCell ref="V4:V5"/>
    <mergeCell ref="W4:W5"/>
    <mergeCell ref="X4:X5"/>
    <mergeCell ref="M4:M5"/>
    <mergeCell ref="I18:J18"/>
    <mergeCell ref="K18:L18"/>
    <mergeCell ref="M18:N18"/>
    <mergeCell ref="O18:P18"/>
    <mergeCell ref="U17:V17"/>
    <mergeCell ref="W17:X17"/>
    <mergeCell ref="Y17:Z17"/>
    <mergeCell ref="AA17:AB17"/>
    <mergeCell ref="AC17:AD17"/>
    <mergeCell ref="U19:V19"/>
    <mergeCell ref="W19:X19"/>
    <mergeCell ref="Y19:Z19"/>
    <mergeCell ref="AA19:AB19"/>
    <mergeCell ref="AC19:AD19"/>
    <mergeCell ref="AE19:AF19"/>
    <mergeCell ref="AC18:AD18"/>
    <mergeCell ref="AE18:AF18"/>
    <mergeCell ref="D19:F19"/>
    <mergeCell ref="G19:H19"/>
    <mergeCell ref="I19:J19"/>
    <mergeCell ref="K19:L19"/>
    <mergeCell ref="M19:N19"/>
    <mergeCell ref="O19:P19"/>
    <mergeCell ref="Q19:R19"/>
    <mergeCell ref="S19:T19"/>
    <mergeCell ref="Q18:R18"/>
    <mergeCell ref="S18:T18"/>
    <mergeCell ref="U18:V18"/>
    <mergeCell ref="W18:X18"/>
    <mergeCell ref="Y18:Z18"/>
    <mergeCell ref="AA18:AB18"/>
    <mergeCell ref="D18:F18"/>
    <mergeCell ref="G18:H18"/>
    <mergeCell ref="AE21:AF21"/>
    <mergeCell ref="AC20:AD20"/>
    <mergeCell ref="AE20:AF20"/>
    <mergeCell ref="D21:F21"/>
    <mergeCell ref="G21:H21"/>
    <mergeCell ref="I21:J21"/>
    <mergeCell ref="K21:L21"/>
    <mergeCell ref="M21:N21"/>
    <mergeCell ref="O21:P21"/>
    <mergeCell ref="Q21:R21"/>
    <mergeCell ref="S21:T21"/>
    <mergeCell ref="Q20:R20"/>
    <mergeCell ref="S20:T20"/>
    <mergeCell ref="U20:V20"/>
    <mergeCell ref="W20:X20"/>
    <mergeCell ref="Y20:Z20"/>
    <mergeCell ref="AA20:AB20"/>
    <mergeCell ref="D20:F20"/>
    <mergeCell ref="G20:H20"/>
    <mergeCell ref="I20:J20"/>
    <mergeCell ref="K20:L20"/>
    <mergeCell ref="M20:N20"/>
    <mergeCell ref="O20:P20"/>
    <mergeCell ref="I22:J22"/>
    <mergeCell ref="K22:L22"/>
    <mergeCell ref="M22:N22"/>
    <mergeCell ref="O22:P22"/>
    <mergeCell ref="U21:V21"/>
    <mergeCell ref="W21:X21"/>
    <mergeCell ref="Y21:Z21"/>
    <mergeCell ref="AA21:AB21"/>
    <mergeCell ref="AC21:AD21"/>
    <mergeCell ref="U23:V23"/>
    <mergeCell ref="W23:X23"/>
    <mergeCell ref="Y23:Z23"/>
    <mergeCell ref="AA23:AB23"/>
    <mergeCell ref="AC23:AD23"/>
    <mergeCell ref="AE23:AF23"/>
    <mergeCell ref="AC22:AD22"/>
    <mergeCell ref="AE22:AF22"/>
    <mergeCell ref="D23:F23"/>
    <mergeCell ref="G23:H23"/>
    <mergeCell ref="I23:J23"/>
    <mergeCell ref="K23:L23"/>
    <mergeCell ref="M23:N23"/>
    <mergeCell ref="O23:P23"/>
    <mergeCell ref="Q23:R23"/>
    <mergeCell ref="S23:T23"/>
    <mergeCell ref="Q22:R22"/>
    <mergeCell ref="S22:T22"/>
    <mergeCell ref="U22:V22"/>
    <mergeCell ref="W22:X22"/>
    <mergeCell ref="Y22:Z22"/>
    <mergeCell ref="AA22:AB22"/>
    <mergeCell ref="D22:F22"/>
    <mergeCell ref="G22:H22"/>
    <mergeCell ref="AE25:AF25"/>
    <mergeCell ref="AC24:AD24"/>
    <mergeCell ref="AE24:AF24"/>
    <mergeCell ref="D25:F25"/>
    <mergeCell ref="G25:H25"/>
    <mergeCell ref="I25:J25"/>
    <mergeCell ref="K25:L25"/>
    <mergeCell ref="M25:N25"/>
    <mergeCell ref="O25:P25"/>
    <mergeCell ref="Q25:R25"/>
    <mergeCell ref="S25:T25"/>
    <mergeCell ref="Q24:R24"/>
    <mergeCell ref="S24:T24"/>
    <mergeCell ref="U24:V24"/>
    <mergeCell ref="W24:X24"/>
    <mergeCell ref="Y24:Z24"/>
    <mergeCell ref="AA24:AB24"/>
    <mergeCell ref="D24:F24"/>
    <mergeCell ref="G24:H24"/>
    <mergeCell ref="I24:J24"/>
    <mergeCell ref="K24:L24"/>
    <mergeCell ref="M24:N24"/>
    <mergeCell ref="O24:P24"/>
    <mergeCell ref="I26:J26"/>
    <mergeCell ref="K26:L26"/>
    <mergeCell ref="M26:N26"/>
    <mergeCell ref="O26:P26"/>
    <mergeCell ref="U25:V25"/>
    <mergeCell ref="W25:X25"/>
    <mergeCell ref="Y25:Z25"/>
    <mergeCell ref="AA25:AB25"/>
    <mergeCell ref="AC25:AD25"/>
    <mergeCell ref="U27:V27"/>
    <mergeCell ref="W27:X27"/>
    <mergeCell ref="Y27:Z27"/>
    <mergeCell ref="AA27:AB27"/>
    <mergeCell ref="AC27:AD27"/>
    <mergeCell ref="AE27:AF27"/>
    <mergeCell ref="AC26:AD26"/>
    <mergeCell ref="AE26:AF26"/>
    <mergeCell ref="D27:E27"/>
    <mergeCell ref="G27:H27"/>
    <mergeCell ref="I27:J27"/>
    <mergeCell ref="K27:L27"/>
    <mergeCell ref="M27:N27"/>
    <mergeCell ref="O27:P27"/>
    <mergeCell ref="Q27:R27"/>
    <mergeCell ref="S27:T27"/>
    <mergeCell ref="Q26:R26"/>
    <mergeCell ref="S26:T26"/>
    <mergeCell ref="U26:V26"/>
    <mergeCell ref="W26:X26"/>
    <mergeCell ref="Y26:Z26"/>
    <mergeCell ref="AA26:AB26"/>
    <mergeCell ref="D26:F26"/>
    <mergeCell ref="G26:H26"/>
    <mergeCell ref="AA28:AB28"/>
    <mergeCell ref="B29:C29"/>
    <mergeCell ref="G29:J29"/>
    <mergeCell ref="K29:L29"/>
    <mergeCell ref="S29:T29"/>
    <mergeCell ref="AA29:AB29"/>
    <mergeCell ref="B28:C28"/>
    <mergeCell ref="G28:J28"/>
    <mergeCell ref="K28:L28"/>
    <mergeCell ref="O28:R29"/>
    <mergeCell ref="S28:T28"/>
    <mergeCell ref="V28:Z29"/>
    <mergeCell ref="V31:Z32"/>
    <mergeCell ref="AA31:AB32"/>
    <mergeCell ref="S32:T32"/>
    <mergeCell ref="B49:AE49"/>
    <mergeCell ref="B30:C30"/>
    <mergeCell ref="G30:J30"/>
    <mergeCell ref="K30:L30"/>
    <mergeCell ref="S30:T30"/>
    <mergeCell ref="O31:R32"/>
    <mergeCell ref="S31:T31"/>
  </mergeCells>
  <pageMargins left="0.7" right="0.7" top="0.75" bottom="0.75" header="0.3" footer="0.3"/>
  <pageSetup paperSize="5" fitToWidth="0" fitToHeight="0"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Balanceo lineas produccion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2022-06-14T05:31:55Z</dcterms:created>
  <dcterms:modified xsi:type="dcterms:W3CDTF">2025-09-08T15:31:22Z</dcterms:modified>
</cp:coreProperties>
</file>